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cer25\Desktop\Engr. Jason\"/>
    </mc:Choice>
  </mc:AlternateContent>
  <bookViews>
    <workbookView xWindow="14085" yWindow="0" windowWidth="14565" windowHeight="15390" firstSheet="2" activeTab="3"/>
  </bookViews>
  <sheets>
    <sheet name="CAR" sheetId="1" r:id="rId1"/>
    <sheet name="REGION 1" sheetId="2" r:id="rId2"/>
    <sheet name="REGION 2" sheetId="3" r:id="rId3"/>
    <sheet name="REGION 3" sheetId="4" r:id="rId4"/>
    <sheet name="REGION 4A" sheetId="5" r:id="rId5"/>
    <sheet name="REGION 4B" sheetId="6" r:id="rId6"/>
    <sheet name="REGION 5" sheetId="7" r:id="rId7"/>
    <sheet name="REGION 6" sheetId="8" r:id="rId8"/>
    <sheet name="REGION 7" sheetId="9" r:id="rId9"/>
    <sheet name="REGION 9" sheetId="10" r:id="rId10"/>
    <sheet name="REGION 10" sheetId="11" r:id="rId11"/>
    <sheet name="REGION 11" sheetId="12" r:id="rId12"/>
    <sheet name="REGION 12" sheetId="13" r:id="rId13"/>
    <sheet name="REGION 13" sheetId="14" r:id="rId14"/>
  </sheets>
  <definedNames>
    <definedName name="_xlnm._FilterDatabase" localSheetId="1" hidden="1">'REGION 1'!$A$2:$H$1982</definedName>
    <definedName name="_xlnm.Print_Titles" localSheetId="0">CAR!$1:$2</definedName>
    <definedName name="_xlnm.Print_Titles" localSheetId="1">'REGION 1'!$1:$2</definedName>
    <definedName name="_xlnm.Print_Titles" localSheetId="10">'REGION 10'!$1:$2</definedName>
    <definedName name="_xlnm.Print_Titles" localSheetId="11">'REGION 11'!$1:$2</definedName>
    <definedName name="_xlnm.Print_Titles" localSheetId="12">'REGION 12'!$1:$2</definedName>
    <definedName name="_xlnm.Print_Titles" localSheetId="13">'REGION 13'!$1:$2</definedName>
    <definedName name="_xlnm.Print_Titles" localSheetId="2">'REGION 2'!$1:$2</definedName>
    <definedName name="_xlnm.Print_Titles" localSheetId="3">'REGION 3'!$1:$2</definedName>
    <definedName name="_xlnm.Print_Titles" localSheetId="5">'REGION 4B'!$1:$2</definedName>
    <definedName name="_xlnm.Print_Titles" localSheetId="6">'REGION 5'!$1:$2</definedName>
    <definedName name="_xlnm.Print_Titles" localSheetId="7">'REGION 6'!$1:$2</definedName>
    <definedName name="_xlnm.Print_Titles" localSheetId="9">'REGION 9'!$1:$2</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C89" i="4" l="1"/>
  <c r="C88" i="4"/>
  <c r="C87" i="4"/>
  <c r="C86" i="4"/>
  <c r="C85" i="4"/>
  <c r="C84" i="4"/>
  <c r="C83" i="4"/>
  <c r="C79" i="4"/>
  <c r="C78" i="4"/>
  <c r="C77" i="4"/>
  <c r="C75" i="4"/>
  <c r="C76" i="4"/>
  <c r="C74" i="4"/>
  <c r="C73" i="4"/>
  <c r="D70" i="4"/>
  <c r="E67" i="4"/>
  <c r="D67" i="4"/>
  <c r="C67" i="4"/>
  <c r="D163" i="6"/>
  <c r="C146" i="6"/>
  <c r="D146" i="6"/>
  <c r="D162" i="6"/>
  <c r="D154" i="6"/>
  <c r="D155" i="6"/>
  <c r="D126" i="13" l="1"/>
  <c r="D125" i="13"/>
  <c r="C125" i="13"/>
  <c r="C236" i="11" l="1"/>
  <c r="C230" i="11"/>
  <c r="D159" i="6"/>
  <c r="D160" i="6"/>
  <c r="D161" i="6"/>
  <c r="D82" i="12" l="1"/>
  <c r="C82" i="12"/>
  <c r="D81" i="12"/>
  <c r="C81" i="12"/>
  <c r="D80" i="12"/>
  <c r="C80" i="12"/>
  <c r="D79" i="12"/>
  <c r="C79" i="12"/>
  <c r="D78" i="12"/>
  <c r="C78" i="12"/>
  <c r="D74" i="12"/>
  <c r="C74" i="12"/>
  <c r="D73" i="12"/>
  <c r="C73" i="12"/>
  <c r="D72" i="12"/>
  <c r="C72" i="12"/>
  <c r="D71" i="12"/>
  <c r="C71" i="12"/>
  <c r="D70" i="12"/>
  <c r="D75" i="12" s="1"/>
  <c r="C70" i="12"/>
  <c r="D129" i="13"/>
  <c r="C129" i="13"/>
  <c r="D128" i="13"/>
  <c r="C128" i="13"/>
  <c r="D127" i="13"/>
  <c r="C127" i="13"/>
  <c r="C126" i="13"/>
  <c r="D121" i="13"/>
  <c r="C121" i="13"/>
  <c r="D120" i="13"/>
  <c r="C120" i="13"/>
  <c r="D119" i="13"/>
  <c r="C119" i="13"/>
  <c r="D118" i="13"/>
  <c r="C118" i="13"/>
  <c r="D117" i="13"/>
  <c r="D122" i="13" s="1"/>
  <c r="C117" i="13"/>
  <c r="D68" i="14"/>
  <c r="C68" i="14"/>
  <c r="D67" i="14"/>
  <c r="C67" i="14"/>
  <c r="D66" i="14"/>
  <c r="C66" i="14"/>
  <c r="D65" i="14"/>
  <c r="C65" i="14"/>
  <c r="D64" i="14"/>
  <c r="C64" i="14"/>
  <c r="C69" i="14" s="1"/>
  <c r="C130" i="13" l="1"/>
  <c r="C122" i="13"/>
  <c r="C75" i="12"/>
  <c r="C83" i="12"/>
  <c r="D83" i="12"/>
  <c r="D69" i="14"/>
  <c r="D130" i="13"/>
  <c r="D248" i="11"/>
  <c r="D247" i="11"/>
  <c r="D246" i="11"/>
  <c r="D245" i="11"/>
  <c r="D244" i="11"/>
  <c r="C248" i="11"/>
  <c r="C247" i="11"/>
  <c r="C246" i="11"/>
  <c r="C245" i="11"/>
  <c r="C244" i="11"/>
  <c r="D240" i="11"/>
  <c r="D239" i="11"/>
  <c r="D238" i="11"/>
  <c r="D237" i="11"/>
  <c r="D236" i="11"/>
  <c r="C240" i="11"/>
  <c r="C239" i="11"/>
  <c r="C238" i="11"/>
  <c r="C237" i="11"/>
  <c r="D249" i="11" l="1"/>
  <c r="C249" i="11"/>
  <c r="D241" i="11"/>
  <c r="C241" i="11"/>
  <c r="D121" i="10"/>
  <c r="D120" i="10"/>
  <c r="D119" i="10"/>
  <c r="D118" i="10"/>
  <c r="C121" i="10"/>
  <c r="C120" i="10"/>
  <c r="C119" i="10"/>
  <c r="C118" i="10"/>
  <c r="D34" i="9"/>
  <c r="D33" i="9"/>
  <c r="D32" i="9"/>
  <c r="D31" i="9"/>
  <c r="C34" i="9"/>
  <c r="C33" i="9"/>
  <c r="C32" i="9"/>
  <c r="C31" i="9"/>
  <c r="C77" i="8"/>
  <c r="C76" i="8"/>
  <c r="C75" i="8"/>
  <c r="C74" i="8"/>
  <c r="C73" i="8"/>
  <c r="C72" i="8"/>
  <c r="C68" i="8"/>
  <c r="C67" i="8"/>
  <c r="C66" i="8"/>
  <c r="C65" i="8"/>
  <c r="C64" i="8"/>
  <c r="C63" i="8"/>
  <c r="D78" i="8"/>
  <c r="D69" i="8"/>
  <c r="C122" i="10" l="1"/>
  <c r="D122" i="10"/>
  <c r="D35" i="9"/>
  <c r="C35" i="9"/>
  <c r="C78" i="8"/>
  <c r="C69" i="8"/>
  <c r="C42" i="7"/>
  <c r="C41" i="7"/>
  <c r="C40" i="7"/>
  <c r="C39" i="7"/>
  <c r="C38" i="7"/>
  <c r="C37" i="7"/>
  <c r="C33" i="7"/>
  <c r="C32" i="7"/>
  <c r="C31" i="7"/>
  <c r="C30" i="7"/>
  <c r="C29" i="7"/>
  <c r="C28" i="7"/>
  <c r="D43" i="7"/>
  <c r="C43" i="7" l="1"/>
  <c r="C34" i="7"/>
  <c r="D34" i="7"/>
  <c r="C163" i="6"/>
  <c r="C162" i="6"/>
  <c r="C161" i="6"/>
  <c r="C160" i="6"/>
  <c r="C159" i="6"/>
  <c r="D153" i="6"/>
  <c r="D152" i="6"/>
  <c r="D151" i="6"/>
  <c r="C155" i="6"/>
  <c r="C154" i="6"/>
  <c r="C153" i="6"/>
  <c r="C152" i="6"/>
  <c r="C151" i="6"/>
  <c r="D164" i="6"/>
  <c r="D26" i="5"/>
  <c r="D25" i="5"/>
  <c r="D24" i="5"/>
  <c r="D23" i="5"/>
  <c r="D22" i="5"/>
  <c r="C26" i="5"/>
  <c r="C25" i="5"/>
  <c r="C24" i="5"/>
  <c r="C23" i="5"/>
  <c r="C22" i="5"/>
  <c r="D90" i="4"/>
  <c r="D80" i="4"/>
  <c r="C67" i="3"/>
  <c r="C66" i="3"/>
  <c r="C65" i="3"/>
  <c r="C64" i="3"/>
  <c r="C63" i="3"/>
  <c r="C59" i="3"/>
  <c r="C58" i="3"/>
  <c r="C57" i="3"/>
  <c r="C56" i="3"/>
  <c r="C55" i="3"/>
  <c r="D68" i="3"/>
  <c r="D60" i="3"/>
  <c r="C62" i="2"/>
  <c r="C61" i="2"/>
  <c r="C60" i="2"/>
  <c r="C59" i="2"/>
  <c r="C55" i="2"/>
  <c r="C54" i="2"/>
  <c r="C53" i="2"/>
  <c r="C52" i="2"/>
  <c r="D63" i="2"/>
  <c r="D56" i="2"/>
  <c r="D637" i="1"/>
  <c r="D636" i="1"/>
  <c r="D635" i="1"/>
  <c r="D634" i="1"/>
  <c r="D633" i="1"/>
  <c r="D632" i="1"/>
  <c r="D631" i="1"/>
  <c r="C637" i="1"/>
  <c r="C636" i="1"/>
  <c r="C635" i="1"/>
  <c r="C634" i="1"/>
  <c r="C633" i="1"/>
  <c r="C632" i="1"/>
  <c r="C631" i="1"/>
  <c r="D627" i="1"/>
  <c r="D626" i="1"/>
  <c r="D625" i="1"/>
  <c r="D624" i="1"/>
  <c r="D623" i="1"/>
  <c r="D622" i="1"/>
  <c r="D621" i="1"/>
  <c r="C627" i="1"/>
  <c r="C626" i="1"/>
  <c r="C625" i="1"/>
  <c r="C624" i="1"/>
  <c r="C623" i="1"/>
  <c r="C622" i="1"/>
  <c r="C621" i="1"/>
  <c r="D628" i="1" l="1"/>
  <c r="C628" i="1"/>
  <c r="C164" i="6"/>
  <c r="D156" i="6"/>
  <c r="C156" i="6"/>
  <c r="D27" i="5"/>
  <c r="C27" i="5"/>
  <c r="C90" i="4"/>
  <c r="C80" i="4"/>
  <c r="C68" i="3"/>
  <c r="C60" i="3"/>
  <c r="C63" i="2"/>
  <c r="C56" i="2"/>
  <c r="D638" i="1"/>
  <c r="C638" i="1"/>
  <c r="D616" i="1"/>
  <c r="D615" i="1"/>
  <c r="C616" i="1"/>
  <c r="C615" i="1"/>
  <c r="D617" i="1" l="1"/>
  <c r="D618" i="1" s="1"/>
  <c r="C617" i="1"/>
  <c r="E112" i="10"/>
  <c r="E114" i="10" s="1"/>
  <c r="D112" i="10"/>
  <c r="D114" i="10" s="1"/>
  <c r="C112" i="10"/>
  <c r="C114" i="10" s="1"/>
  <c r="D58" i="14"/>
  <c r="D60" i="14" s="1"/>
  <c r="D61" i="14" s="1"/>
  <c r="C58" i="14"/>
  <c r="C60" i="14" s="1"/>
  <c r="C112" i="13"/>
  <c r="D112" i="13"/>
  <c r="D111" i="13"/>
  <c r="C111" i="13"/>
  <c r="D115" i="10" l="1"/>
  <c r="D113" i="13"/>
  <c r="D114" i="13" s="1"/>
  <c r="C113" i="13"/>
  <c r="C64" i="12"/>
  <c r="D65" i="12"/>
  <c r="E64" i="12"/>
  <c r="D64" i="12"/>
  <c r="C65" i="12"/>
  <c r="C66" i="12" l="1"/>
  <c r="E66" i="12"/>
  <c r="D231" i="11"/>
  <c r="D230" i="11"/>
  <c r="C231" i="11"/>
  <c r="D25" i="9"/>
  <c r="D27" i="9" s="1"/>
  <c r="C25" i="9"/>
  <c r="C27" i="9" s="1"/>
  <c r="D56" i="8"/>
  <c r="D58" i="8" s="1"/>
  <c r="D59" i="8" s="1"/>
  <c r="C56" i="8"/>
  <c r="C58" i="8" s="1"/>
  <c r="E22" i="7"/>
  <c r="E24" i="7" s="1"/>
  <c r="D22" i="7"/>
  <c r="D24" i="7" s="1"/>
  <c r="C22" i="7"/>
  <c r="C24" i="7" s="1"/>
  <c r="E145" i="6"/>
  <c r="E147" i="6" s="1"/>
  <c r="D145" i="6"/>
  <c r="D147" i="6" s="1"/>
  <c r="C145" i="6"/>
  <c r="E16" i="5"/>
  <c r="E18" i="5" s="1"/>
  <c r="D16" i="5"/>
  <c r="D18" i="5" s="1"/>
  <c r="C16" i="5"/>
  <c r="C18" i="5" s="1"/>
  <c r="E69" i="4"/>
  <c r="D69" i="4"/>
  <c r="C69" i="4"/>
  <c r="C46" i="2"/>
  <c r="C48" i="2" s="1"/>
  <c r="D49" i="2"/>
  <c r="D46" i="2"/>
  <c r="D48" i="2" s="1"/>
  <c r="D52" i="3"/>
  <c r="E49" i="3"/>
  <c r="E51" i="3" s="1"/>
  <c r="D50" i="3"/>
  <c r="D49" i="3"/>
  <c r="C50" i="3"/>
  <c r="C49" i="3"/>
  <c r="C147" i="6" l="1"/>
  <c r="C232" i="11"/>
  <c r="D232" i="11"/>
  <c r="D233" i="11" s="1"/>
  <c r="D66" i="12"/>
  <c r="D67" i="12" s="1"/>
  <c r="D28" i="9"/>
  <c r="D25" i="7"/>
  <c r="D148" i="6"/>
  <c r="D19" i="5"/>
  <c r="D51" i="3"/>
  <c r="C51" i="3"/>
</calcChain>
</file>

<file path=xl/sharedStrings.xml><?xml version="1.0" encoding="utf-8"?>
<sst xmlns="http://schemas.openxmlformats.org/spreadsheetml/2006/main" count="7600" uniqueCount="2594">
  <si>
    <t>NO.</t>
  </si>
  <si>
    <t>LOCATION</t>
  </si>
  <si>
    <t>CADT</t>
  </si>
  <si>
    <t>CAR-BAK-0702-0001</t>
  </si>
  <si>
    <t>Bakun, Benguet</t>
  </si>
  <si>
    <t>Bago &amp; Kankana-ey</t>
  </si>
  <si>
    <t>CAR-ATO-1204-026</t>
  </si>
  <si>
    <t>Kankan-ey &amp; Ibaloy</t>
  </si>
  <si>
    <t>CAR-CAL-1005-031</t>
  </si>
  <si>
    <t>Isnag</t>
  </si>
  <si>
    <t>CAR-BAG-0206-041</t>
  </si>
  <si>
    <t>Ibaloi &amp; Kankanaey</t>
  </si>
  <si>
    <t>CAR-TIN-0309-099</t>
  </si>
  <si>
    <t>Kalanguya</t>
  </si>
  <si>
    <t>CAR-TAB-0709-120</t>
  </si>
  <si>
    <t>Brgys. Guilayon, Magnao &amp; Nambucayan, Tabuk City, Prov. of Kalinga</t>
  </si>
  <si>
    <t>Guilayon</t>
  </si>
  <si>
    <t>CAR-BAR-0915-188</t>
  </si>
  <si>
    <t>Balangao</t>
  </si>
  <si>
    <t>CAR-KIB-0204-016</t>
  </si>
  <si>
    <t>Kankana-ey</t>
  </si>
  <si>
    <t>CAR-KAP-1106-050</t>
  </si>
  <si>
    <t>Kankana-ey &amp; Ibaloi</t>
  </si>
  <si>
    <t>CAR-ASI-0308-063</t>
  </si>
  <si>
    <t>Kalanguya, Ayangan and Tuwali</t>
  </si>
  <si>
    <t>CAR-KAB-0308-064</t>
  </si>
  <si>
    <t>Ibaloy, Kalanguya and Kankana-ey</t>
  </si>
  <si>
    <t>CAR-BUG-0308-065</t>
  </si>
  <si>
    <t>Kalanguya &amp; Kankanaey</t>
  </si>
  <si>
    <t>CAR-BOK-0908-080</t>
  </si>
  <si>
    <t>Barangays Ambuco, Bobok-Bisal, Pito, Karao, Ekip, Tikey, Nawal, Bila, Daclan &amp; Poblacion, Bokod, Benguet</t>
  </si>
  <si>
    <t>Karao, Kalanguya &amp; Ibaloy</t>
  </si>
  <si>
    <t>CAR-TUB-0908-081</t>
  </si>
  <si>
    <t>Barangays Ambassador, Ambongdolan, Baayan, Basil, Camponga, Daclan, Tublay Central &amp; Tuel, Tublay, Benguet</t>
  </si>
  <si>
    <t>CAR-SAB-1008-082</t>
  </si>
  <si>
    <t>Barangays Bagong, Ballauay, Banangan, Benengbeng, Bayabas, Kamong, Pappa &amp; Poblacion, Sablan, Benguet</t>
  </si>
  <si>
    <t>Sablan Cultural Community</t>
  </si>
  <si>
    <t>CAR-LAT-1008-085</t>
  </si>
  <si>
    <t>La Trinidad Cultural Community Kankana-ey, Ibaloi &amp; Kalanguya</t>
  </si>
  <si>
    <t>CAR-MAN-1208-094</t>
  </si>
  <si>
    <t>Kankanaey</t>
  </si>
  <si>
    <t>CAR-ITO-0709-121</t>
  </si>
  <si>
    <t>Ampucao, Dalupirip, Virac, Ucab, Poblacion, Gumaldang, Tinongdan, Tuding, Loacan, Itogon, Benguet</t>
  </si>
  <si>
    <t>CAR-BAU-0709-122</t>
  </si>
  <si>
    <t>CAR-PEN-0909-132</t>
  </si>
  <si>
    <t>Tingguian-Illaud</t>
  </si>
  <si>
    <t>CAR-ITO-0210-156</t>
  </si>
  <si>
    <t>Iwak and Kalanguya</t>
  </si>
  <si>
    <t>CAR-TIN-0918-226</t>
  </si>
  <si>
    <t>Ibangad</t>
  </si>
  <si>
    <t>CAR-TAN-0918-227</t>
  </si>
  <si>
    <t>Babbanoy, Upper Lubo, Lower Lubo, Tanudan, Kalinga</t>
  </si>
  <si>
    <t>Ilubo</t>
  </si>
  <si>
    <t>CAR-CON-1018-232</t>
  </si>
  <si>
    <t>Isneg</t>
  </si>
  <si>
    <t>CAR-PUD-1018-233</t>
  </si>
  <si>
    <t>Ingajan-Isnag</t>
  </si>
  <si>
    <t>CAR-LAG-1018-234</t>
  </si>
  <si>
    <t>Ayangan</t>
  </si>
  <si>
    <t>ON-PROCESS</t>
  </si>
  <si>
    <t>Bontok</t>
  </si>
  <si>
    <t>Ibaloi</t>
  </si>
  <si>
    <t>Agta</t>
  </si>
  <si>
    <t>Aeta</t>
  </si>
  <si>
    <t>CALT</t>
  </si>
  <si>
    <t>CAR-BAG-0703-000001</t>
  </si>
  <si>
    <t>Res. Sec. "J", Baguio City</t>
  </si>
  <si>
    <t>CAR-BAG-0703-000002</t>
  </si>
  <si>
    <t>CAR-BAG-0703-000003</t>
  </si>
  <si>
    <t>CAR-BAG-0703-000004</t>
  </si>
  <si>
    <t>CAR-BAG-0703-000005</t>
  </si>
  <si>
    <t>CAR-BAG-0703-000006</t>
  </si>
  <si>
    <t>CAR-BAG-0703-000007</t>
  </si>
  <si>
    <t>CAR-BAG-0703-000008</t>
  </si>
  <si>
    <t>CAR-BAG-0703-000009</t>
  </si>
  <si>
    <t>CAR-BAG-0703-000010</t>
  </si>
  <si>
    <t>CAR-BAG-0703-000011</t>
  </si>
  <si>
    <t>CAR-BAG-0703-000012</t>
  </si>
  <si>
    <t>CAR-BAG-0703-000013</t>
  </si>
  <si>
    <t>CAR-BAG-0703-000014</t>
  </si>
  <si>
    <t>CAR-BAG-0703-000015</t>
  </si>
  <si>
    <t>CAR-BAG-0703-000016</t>
  </si>
  <si>
    <t>CAR-BAG-0703-000017</t>
  </si>
  <si>
    <t>CAR-BAG-1203-000019</t>
  </si>
  <si>
    <t>Res. Sec. "L", Baguio City</t>
  </si>
  <si>
    <t>CAR-BAG-1203-000023</t>
  </si>
  <si>
    <t>CAR-BAG-1203-000024</t>
  </si>
  <si>
    <t>CAR-BAG-1203-000025</t>
  </si>
  <si>
    <t>CAR-BAG-1203-000026</t>
  </si>
  <si>
    <t>CAR-BAG-1203-000027</t>
  </si>
  <si>
    <t>CAR-BAG-1203-000028</t>
  </si>
  <si>
    <t>CAR-BAG-1203-000029</t>
  </si>
  <si>
    <t>CAR-BAG-1203-000030</t>
  </si>
  <si>
    <t>CAR-BAG-1203-000031</t>
  </si>
  <si>
    <t>CAR-BAG-1203-000032</t>
  </si>
  <si>
    <t>Res. Sec. "K", Baguio City</t>
  </si>
  <si>
    <t>CAR-BAG-1203-000033</t>
  </si>
  <si>
    <t>CAR-BAG-1203-000034</t>
  </si>
  <si>
    <t>CAR-BAG-1203-000035</t>
  </si>
  <si>
    <t>Camp 7-J, Baguio City</t>
  </si>
  <si>
    <t>CAR-BAG-1203-000036</t>
  </si>
  <si>
    <t>CAR-BAG-1203-000037</t>
  </si>
  <si>
    <t>CAR-BAG-1203-000038</t>
  </si>
  <si>
    <t>CAR-BAG-1203-000039</t>
  </si>
  <si>
    <t>CAR-BAG-1203-000040</t>
  </si>
  <si>
    <t>CAR-BAG-1203-000041</t>
  </si>
  <si>
    <t>CAR-BAG-1203-000042</t>
  </si>
  <si>
    <t>CAR-BAG-1203-000043</t>
  </si>
  <si>
    <t>CAR-BAG-1203-000044</t>
  </si>
  <si>
    <t>CAR-RIZ-1204-000046</t>
  </si>
  <si>
    <t>Rizal, Kalinga</t>
  </si>
  <si>
    <t>CAR-RIZ-1204-000047</t>
  </si>
  <si>
    <t>CAR-RIZ-1204-000048</t>
  </si>
  <si>
    <t>CAR-BAG-0206-000053</t>
  </si>
  <si>
    <t>Res Sec "J", Loakan, Baguio City</t>
  </si>
  <si>
    <t>CAR-BAG-0206-000054</t>
  </si>
  <si>
    <t>Res Sec "J", Baguio City</t>
  </si>
  <si>
    <t>CAR-BAG-0206-000055</t>
  </si>
  <si>
    <t>CAR-BAG-0206-000056</t>
  </si>
  <si>
    <t>CAR-BAG-0206-000057</t>
  </si>
  <si>
    <t>CAR-BAG-0206-000058</t>
  </si>
  <si>
    <t>CAR-BAG-0206-000059</t>
  </si>
  <si>
    <t>CAR-BAG-0206-000060</t>
  </si>
  <si>
    <t>CAR-BAG-0206-000061</t>
  </si>
  <si>
    <t>CAR-BAG-0206-000062</t>
  </si>
  <si>
    <t>CAR-BAG-0206-000063</t>
  </si>
  <si>
    <t>CAR-BAG-0206-000064</t>
  </si>
  <si>
    <t>CAR-BAG-0206-000065</t>
  </si>
  <si>
    <t>CAR-BAG-0206-000066</t>
  </si>
  <si>
    <t>CAR-BAG-0206-000067</t>
  </si>
  <si>
    <t>CAR-BAG-0206-000068</t>
  </si>
  <si>
    <t>CAR-BAG-0206-000069</t>
  </si>
  <si>
    <t>CAR-BAG-0206-000070</t>
  </si>
  <si>
    <t>CAR-BAG-0206-000071</t>
  </si>
  <si>
    <t>CAR-BAG-0206-000072</t>
  </si>
  <si>
    <t>CAR-BAG-0206-000073</t>
  </si>
  <si>
    <t>CAR-BAG-0206-000074</t>
  </si>
  <si>
    <t>CAR-BAG-0206-000075</t>
  </si>
  <si>
    <t>CAR-BAG-0206-000076</t>
  </si>
  <si>
    <t>Res Sec "D", Loakan, Baguio City</t>
  </si>
  <si>
    <t>CAR-BAG-0206-000077</t>
  </si>
  <si>
    <t>CAR-BAG-0206-000149</t>
  </si>
  <si>
    <t>CAR-BAG-0206-000150</t>
  </si>
  <si>
    <t>CAR-BAG-0206-000151</t>
  </si>
  <si>
    <t>CAR-BAG-0306-00078</t>
  </si>
  <si>
    <t>CAR-BAG-0306-000079</t>
  </si>
  <si>
    <t>CAR-BAG-0306-000080</t>
  </si>
  <si>
    <t>CAR-BAG-0306-000081</t>
  </si>
  <si>
    <t>CAR-BAG-0306-000082</t>
  </si>
  <si>
    <t>CAR-BAG-0306-000175</t>
  </si>
  <si>
    <t>CAR-BAG-0306-000176</t>
  </si>
  <si>
    <t>CAR-BAG-0306-000177</t>
  </si>
  <si>
    <t>CAR-BAG-0706-000118</t>
  </si>
  <si>
    <t>CAR-BAG-0706-000119</t>
  </si>
  <si>
    <t>Irisan-L, Baguio City</t>
  </si>
  <si>
    <t>CAR-BAG-0706-000120</t>
  </si>
  <si>
    <t>CAR-BAG-0706-000121</t>
  </si>
  <si>
    <t>CAR-BAG-0706-000122</t>
  </si>
  <si>
    <t>CAR-BAG-0706-000123</t>
  </si>
  <si>
    <t>CAR-BAG-0706-000124</t>
  </si>
  <si>
    <t>CAR-BAG-0706-000125</t>
  </si>
  <si>
    <t>CAR-BAG-0706-000126</t>
  </si>
  <si>
    <t>CAR-BAG-0706-000127</t>
  </si>
  <si>
    <t>CAR-BAG-0706-000128</t>
  </si>
  <si>
    <t>CAR-BAG-0706-000131</t>
  </si>
  <si>
    <t>CAR-BAG-0706-000132</t>
  </si>
  <si>
    <t>CAR-BAG-0706-000133</t>
  </si>
  <si>
    <t>CAR-BAG-0706-000134</t>
  </si>
  <si>
    <t>CAR-BAG-0706-000135</t>
  </si>
  <si>
    <t>CAR-BAG-0207-000161</t>
  </si>
  <si>
    <t>Res. Sec "L",Baguio Townsite Baguio City</t>
  </si>
  <si>
    <t>CAR-BAG-0207-000162</t>
  </si>
  <si>
    <t>CAR-BAG-0207-000163</t>
  </si>
  <si>
    <t>CAR-BAG-0207-000164</t>
  </si>
  <si>
    <t>CAR-BAG-0207-000165</t>
  </si>
  <si>
    <t>CAR-BAG-0207-000166</t>
  </si>
  <si>
    <t>Res. Sec "D", Baguio City</t>
  </si>
  <si>
    <t>CAR-BAG-0207-000167</t>
  </si>
  <si>
    <t>CAR-BAG-0207-000168</t>
  </si>
  <si>
    <t>CAR-BAG-0207-000169</t>
  </si>
  <si>
    <t>CAR-BAG-0207-000170</t>
  </si>
  <si>
    <t>CAR-BAG-0207-000171</t>
  </si>
  <si>
    <t>CAR-BAG-0207-000172</t>
  </si>
  <si>
    <t>CAR-BAG-0207-000173</t>
  </si>
  <si>
    <t>CAR-KIA-0308-000178</t>
  </si>
  <si>
    <t>Upla,Julongan, Kiangan, Ifugao</t>
  </si>
  <si>
    <t>CAR-RIZ-0308-000179</t>
  </si>
  <si>
    <t>Bagbag, Rizal, Kalinga</t>
  </si>
  <si>
    <t>CAR-RIZ-0308-000180</t>
  </si>
  <si>
    <t>CAR-BAG-0308-000182</t>
  </si>
  <si>
    <t>Happy Hallow, Baguio City</t>
  </si>
  <si>
    <t>CAR-BAG-1008-000197</t>
  </si>
  <si>
    <t>Res. Sec J, Baguio City</t>
  </si>
  <si>
    <t>CAR-BAG-1008-000198</t>
  </si>
  <si>
    <t>CAR-BAG-1008-000199</t>
  </si>
  <si>
    <t>CAR-BAG-1008-000200</t>
  </si>
  <si>
    <t>CAR-BAG-1208-000192</t>
  </si>
  <si>
    <t>Res. Sec "L", Baguio City</t>
  </si>
  <si>
    <t>CAR-LAT-0109-000194</t>
  </si>
  <si>
    <t>Brgy. Buyagan, La Trinidad, Benguet</t>
  </si>
  <si>
    <t>CAR-LAT-0109-000195</t>
  </si>
  <si>
    <t>CAR-LAT-0109-000196</t>
  </si>
  <si>
    <t>CAR-BAG-0309-000207</t>
  </si>
  <si>
    <t>CAR-TUB-0309-000208</t>
  </si>
  <si>
    <t>Witig, Suyo, Brgy. Poblacion, Tuba, Benguet</t>
  </si>
  <si>
    <t>CAR-BAG-0309-000209</t>
  </si>
  <si>
    <t>CAR-BAG-0309-000210</t>
  </si>
  <si>
    <t>CAR-BAG-0309-000211</t>
  </si>
  <si>
    <t>CAR-BAG-0309-000212</t>
  </si>
  <si>
    <t>CAR-BAG-0309-000214</t>
  </si>
  <si>
    <t>CAR-BAG-0409-000216</t>
  </si>
  <si>
    <t>CAR-BAG-0709-000218</t>
  </si>
  <si>
    <t>CAR-BAG-0709-000219</t>
  </si>
  <si>
    <t>Loakan, Baguio City</t>
  </si>
  <si>
    <t>CAR-BAG-0709-000220</t>
  </si>
  <si>
    <t>Brookeside, Baguio City</t>
  </si>
  <si>
    <t>CAR-SAG-0709-000221</t>
  </si>
  <si>
    <t>Brgy. Patay, Sagada, Mt. Province</t>
  </si>
  <si>
    <t>CAR-SAG-0709-000224</t>
  </si>
  <si>
    <t>CAR-BAG-1109-000232</t>
  </si>
  <si>
    <t>Res. Sec "J", Baguio City</t>
  </si>
  <si>
    <t>CAR-BAG-1109-000233</t>
  </si>
  <si>
    <t>CAR-BAG-1109-000234</t>
  </si>
  <si>
    <t>CAR-BAG-1209-000236</t>
  </si>
  <si>
    <t>Maridit, Loakan, Baguio City</t>
  </si>
  <si>
    <t>CAR-BAG-1209-000238</t>
  </si>
  <si>
    <t>CAR-BAG-1209-000240</t>
  </si>
  <si>
    <t>Benin, Pinsao Proper, Baguio City</t>
  </si>
  <si>
    <t>CAR-BAG-1209-000241</t>
  </si>
  <si>
    <t>Loakan Proper, Baguio City</t>
  </si>
  <si>
    <t>CAR-BAG-1109-000246</t>
  </si>
  <si>
    <t>CAR-BAG-1109-000247</t>
  </si>
  <si>
    <t>CAR-BAG-1203-000018</t>
  </si>
  <si>
    <t>CAR-BAG-1203-000021</t>
  </si>
  <si>
    <t>CAR-BAG-1209-000237</t>
  </si>
  <si>
    <t>CAR-BAG-0109-000193</t>
  </si>
  <si>
    <t>CAR-LAT-0909-000231</t>
  </si>
  <si>
    <t>CAR-LAT-1209-000235</t>
  </si>
  <si>
    <t>CAR-BUG-0209-000204</t>
  </si>
  <si>
    <t>CAR-BUG-0209-000205</t>
  </si>
  <si>
    <t>CAR-BUG-0209-000206</t>
  </si>
  <si>
    <t>CAR-BUG-0209-000202</t>
  </si>
  <si>
    <t>CAR-BAG-0210-000257</t>
  </si>
  <si>
    <t>CAR-BAG-1209-000242</t>
  </si>
  <si>
    <t>CAR-BAG-0210-000256</t>
  </si>
  <si>
    <t>Camp 7, Baguio City</t>
  </si>
  <si>
    <t>CAR-BAG-1106-000159</t>
  </si>
  <si>
    <t>Res. Sec. "D" (Pucsusan), Baguio City</t>
  </si>
  <si>
    <t>CAR-BAG-1106-000160</t>
  </si>
  <si>
    <t>CAR-BAG-1209-000244</t>
  </si>
  <si>
    <t>Pucsusan, Baguio City</t>
  </si>
  <si>
    <t>CAR-BAG-1203-000022</t>
  </si>
  <si>
    <t>CAR-BAG-1209-000239</t>
  </si>
  <si>
    <t>Buat, Irisan, Baguio City</t>
  </si>
  <si>
    <t>CAR-BAG-1203-000020</t>
  </si>
  <si>
    <t>CAR-BAG-0210-000258</t>
  </si>
  <si>
    <t>Ansagan, Tuba, Benguet</t>
  </si>
  <si>
    <t>CAR-BAG-0209-000201</t>
  </si>
  <si>
    <t>Res. Sec K, Baguio City</t>
  </si>
  <si>
    <t>CAR-BAG-1106-000144</t>
  </si>
  <si>
    <t>Res. Sec. "J" (Camp 7), Baguio City</t>
  </si>
  <si>
    <t>CAR-BAG-1106-000146</t>
  </si>
  <si>
    <t>Res. Sec. "K" (Pinsao), Baguio City</t>
  </si>
  <si>
    <t>CAR-BAG-1106-000147</t>
  </si>
  <si>
    <t>CAR-BAG-1106-000148</t>
  </si>
  <si>
    <t>CAR-BAG-0706-000129</t>
  </si>
  <si>
    <t>CAR-BAG-1106-000152</t>
  </si>
  <si>
    <t>CAR-BAG-1106-000153</t>
  </si>
  <si>
    <t>CAR-BAG-1106-000154</t>
  </si>
  <si>
    <t>CAR-BAG-1106-000155</t>
  </si>
  <si>
    <t>CAR-BAG-1106-000156</t>
  </si>
  <si>
    <t>CAR-BAG-1106-000157</t>
  </si>
  <si>
    <t>CAR-SAG-0709-000223</t>
  </si>
  <si>
    <t>CAR-BAG-1106-000158</t>
  </si>
  <si>
    <t>Res. Sec. "L" (Irisan), Baguio City</t>
  </si>
  <si>
    <t>CAR-BAG-0706-000130</t>
  </si>
  <si>
    <t>CAR-BAG-1106-000145</t>
  </si>
  <si>
    <t>CAR-BAG-0809-000227</t>
  </si>
  <si>
    <t>Res. Sec. "J", Camp 7, Baguio City</t>
  </si>
  <si>
    <t>CAR-RIZ-0406-000105</t>
  </si>
  <si>
    <t>San Francisco, Rizal, Kalinga</t>
  </si>
  <si>
    <t>CAR-RIZ-0308-000181</t>
  </si>
  <si>
    <t>CAR-TUB-0209-000203</t>
  </si>
  <si>
    <t>Pob. Ambassador, Tublay, Benguet</t>
  </si>
  <si>
    <t>CAR-RIZ-0406-000083</t>
  </si>
  <si>
    <t>CAR-RIZ-0406-000102</t>
  </si>
  <si>
    <t>CAR-RIZ-0406-000109</t>
  </si>
  <si>
    <t>CAR-RIZ-0406-000091</t>
  </si>
  <si>
    <t>CAR-RIZ-0406-000084</t>
  </si>
  <si>
    <t>CAR-RIZ-0406-000087</t>
  </si>
  <si>
    <t>CAR-RIZ-0406-000089</t>
  </si>
  <si>
    <t>CAR-RIZ-0406-000090</t>
  </si>
  <si>
    <t>CAR-RIZ-0406-000093</t>
  </si>
  <si>
    <t>CAR-RIZ-0406-000108</t>
  </si>
  <si>
    <t>CAR-RIZ-0406-000112</t>
  </si>
  <si>
    <t>CAR-RIZ-0406-000103</t>
  </si>
  <si>
    <t>CAR-RIZ-0406-000113</t>
  </si>
  <si>
    <t>CAR-RIZ-0406-000116</t>
  </si>
  <si>
    <t>CAR-RIZ-0406-000092</t>
  </si>
  <si>
    <t>CAR-RIZ-0406-000094</t>
  </si>
  <si>
    <t>CAR-RIZ-0406-000097</t>
  </si>
  <si>
    <t>CAR-RIZ-0406-000099</t>
  </si>
  <si>
    <t>CAR-RIZ-0406-000101</t>
  </si>
  <si>
    <t>CAR-RIZ-0406-000104</t>
  </si>
  <si>
    <t>CAR-RIZ-0406-000106</t>
  </si>
  <si>
    <t>CAR-RIZ-0406-000114</t>
  </si>
  <si>
    <t>CAR-RIZ-0406-000117</t>
  </si>
  <si>
    <t>CAR-RIZ-0406-000107</t>
  </si>
  <si>
    <t>CAR-RIZ-0406-000096</t>
  </si>
  <si>
    <t>CAR-RIZ-0406-000098</t>
  </si>
  <si>
    <t>CAR-RIZ-0406-000100</t>
  </si>
  <si>
    <t>CAR-RIZ-0406-000115</t>
  </si>
  <si>
    <t>CAR-RIZ-0406-000086</t>
  </si>
  <si>
    <t>CAR-RIZ-0406-000110</t>
  </si>
  <si>
    <t>CAR-RIZ-0406-000111</t>
  </si>
  <si>
    <t>CAR-RIZ-0406-000085</t>
  </si>
  <si>
    <t>CAR-SAG-0709-000222</t>
  </si>
  <si>
    <t>CAR-BAG-0809-000229</t>
  </si>
  <si>
    <t>Res. Sec. "D" &amp; "A", Navy Base, Baguio City</t>
  </si>
  <si>
    <t>CAR-BAG-0809-000228</t>
  </si>
  <si>
    <t>CAR-RIZ-0406-000088</t>
  </si>
  <si>
    <t>CAR-RIZ-0406-000095</t>
  </si>
  <si>
    <t>CAR-LAT-0909-000230</t>
  </si>
  <si>
    <t>Bato-Timoy, Puguis, La Trinidad, Benguet</t>
  </si>
  <si>
    <t>Wangal, La Trinidad, Benguet</t>
  </si>
  <si>
    <t>Maridit, Loakan-Liwanag, Baguio City</t>
  </si>
  <si>
    <t>Irisan, Baguio City</t>
  </si>
  <si>
    <t>Pacdal, Baguio City</t>
  </si>
  <si>
    <t>Mines View, Baguio City</t>
  </si>
  <si>
    <t>Loakan-Apugan, Baguio City</t>
  </si>
  <si>
    <t>Lucnab, Baguio City</t>
  </si>
  <si>
    <t>Sto. Tomas Proper, Baguio City</t>
  </si>
  <si>
    <t>Bakakeng, Baguio City</t>
  </si>
  <si>
    <t>Asin Road, Baguio City</t>
  </si>
  <si>
    <t>Marcos Highway, Baguio City</t>
  </si>
  <si>
    <t>Pinsao, Baguio City</t>
  </si>
  <si>
    <t>Pinsao Proper, Baguio City</t>
  </si>
  <si>
    <t xml:space="preserve"> </t>
  </si>
  <si>
    <t>Atok Trail, Baguio City</t>
  </si>
  <si>
    <t>Apugan, Sto. Tomas, Baguio City</t>
  </si>
  <si>
    <t>Benin, Pinsao, Baguio City</t>
  </si>
  <si>
    <t>Camp7, Baguio City</t>
  </si>
  <si>
    <t>Pacdal/Gibaltar, Baguio City</t>
  </si>
  <si>
    <t>Outlook/Lucnab, Baguio City</t>
  </si>
  <si>
    <t>Liteng, Pacdal, Baguio City</t>
  </si>
  <si>
    <t>Aurora Hill, Baguio City</t>
  </si>
  <si>
    <t>Muyot, Happy Hallow, Baguio City</t>
  </si>
  <si>
    <t>Tiptop, Pacdal, Baguio City</t>
  </si>
  <si>
    <t>Agnsa, Asin Road, Baguio City</t>
  </si>
  <si>
    <t>Badihoy Guisad, Baguio City</t>
  </si>
  <si>
    <t>Happy Hollow, Baguio City</t>
  </si>
  <si>
    <t>Bengao, Bakakeng, Baguio City</t>
  </si>
  <si>
    <t>Bakakeng Central, Baguio City</t>
  </si>
  <si>
    <t>Bayan Park, Baguio City</t>
  </si>
  <si>
    <t>Belis, Sto. Tomas, Baguio City</t>
  </si>
  <si>
    <t>Balenben, Irisan, Baguio City</t>
  </si>
  <si>
    <t>Tiptop City Limit, Baguio City</t>
  </si>
  <si>
    <t>Tabora, Baguio City</t>
  </si>
  <si>
    <t>Pula, Sto. Tomas, Baguio City</t>
  </si>
  <si>
    <t>Apugan, Irisan, Baguio City</t>
  </si>
  <si>
    <t>Res Sec "D", Baguio City</t>
  </si>
  <si>
    <t>Brgy.Ambiong La Trinidad,Benguet</t>
  </si>
  <si>
    <t>Brgy.Tawang La Trinidad,Benguet</t>
  </si>
  <si>
    <t>Tuding, Itogon, Benguet</t>
  </si>
  <si>
    <t>R01-SUG-0704-024</t>
  </si>
  <si>
    <t>Kankana-ey &amp; Bago</t>
  </si>
  <si>
    <t>R01-ALI-1105-032</t>
  </si>
  <si>
    <t>R01-SNI-1005-038</t>
  </si>
  <si>
    <t>Iwak</t>
  </si>
  <si>
    <t>R01-SNI-0308-066</t>
  </si>
  <si>
    <t>Sitio Kabayabasan, Barangay San Felipe East, Municipality of San Nicolas, Province of Pangasinan</t>
  </si>
  <si>
    <t>R01-PUG-0308-067</t>
  </si>
  <si>
    <t>Brgys. of Poblacion West, East, Palina, Cuenca, Maoasoas Norte, Maoasas Sur, San Luis, Saytan, Duplas, Ambalite, Ambangonan, Cares, Tabora Proper and Tabora East, Pugo, La Union</t>
  </si>
  <si>
    <t>Bago and Ibaloi</t>
  </si>
  <si>
    <t>RO1-SNG-0909-133</t>
  </si>
  <si>
    <t>Barangays Amontoc, Apayao, Balbalayang, Bayabas, Bumbuneg, Bucao, Daking, Lacong, Lipay Este, Lipay Norte, Lipay Proper, Lipay Sur, Lon-oy, Polipol and Poblacion, San Gabriel, La Union</t>
  </si>
  <si>
    <t>Kankana-ey and Bago</t>
  </si>
  <si>
    <t>R01-NAG-1217-217</t>
  </si>
  <si>
    <t>Bandrill, Casilagan, Poblacion East &amp; Mission, &amp; Sitio Bogbog, Brgy. Casilagan, Nagbukel, Ilocos Sur</t>
  </si>
  <si>
    <t>Tinguian</t>
  </si>
  <si>
    <t>R01-CAR-0116-198</t>
  </si>
  <si>
    <t>Virbira, Barbaquezo, Angset,Carasi, Ilocos Norte</t>
  </si>
  <si>
    <t>Apayao/ Isneg</t>
  </si>
  <si>
    <t>R01-BAG-0920-249</t>
  </si>
  <si>
    <t>Brgys. Alibangsay, Baay, Cambaly, Cardiz, Dagup, Libbo, Suyo, Tagudtud, Tio-angan &amp; Wallayan, Mun. of Bagulin,La Union</t>
  </si>
  <si>
    <t>ON PROCESS</t>
  </si>
  <si>
    <t>Malico, San Nicolas, Pangasinan</t>
  </si>
  <si>
    <t>Brgy. Agat, Esperanza, Dungon, Artacho, Sagunto, Caunayan, Bila, alibeng, Labayog, Inmalog, Asan Norte and Calunetan. Sison, Pangasinan</t>
  </si>
  <si>
    <t>Kankanaey, Bago, Ibaloi, Itneg</t>
  </si>
  <si>
    <t>San Emilio, Ilocos Sur</t>
  </si>
  <si>
    <t>Bago, Itneg</t>
  </si>
  <si>
    <t>Brgy. Paagan, Corro-oy, Lettac Norte, Lettac Sur, Poblacion, Mangaan, Puguil, Ramot, Tubaday, Sasaba and Sapdaan Mun. of Santol, La Union</t>
  </si>
  <si>
    <t>Kankanaey &amp; Bago</t>
  </si>
  <si>
    <t>Adams, Ilocos Norte</t>
  </si>
  <si>
    <t>Yapayao &amp; Isnag</t>
  </si>
  <si>
    <t>Cervantes, Ilocos Sur</t>
  </si>
  <si>
    <t>Whole Municipality of Lidlidda, Ilocos Sur</t>
  </si>
  <si>
    <t>Kankanaey &amp; Tinguian</t>
  </si>
  <si>
    <t>Gregorio del Pilar, Ilocos Sur</t>
  </si>
  <si>
    <t>Kankanaey-Bago</t>
  </si>
  <si>
    <t>Whole Municipality of Burgos, La Union</t>
  </si>
  <si>
    <t>Kankanaey &amp; Ibaloi</t>
  </si>
  <si>
    <t>Whole Municipality of Sudipen, La Union</t>
  </si>
  <si>
    <t>Brgy. Sitio Gubang, Brgy. Canaam and Sitio Dasar, Brgy. Isic-Isic, Vintar, Ilocos Norte</t>
  </si>
  <si>
    <t>Yapayao-Isnag</t>
  </si>
  <si>
    <t>Brgys. Barangobong, Bugayong, Cabitauran, Garnaden, Naguilian, Poblacion, Sto. Nino, Uguis, Nueva Era, Ilocos Norte</t>
  </si>
  <si>
    <t>Brgy. Manalpac &amp; Maan-anteng, Solsona, Ilocos Norte</t>
  </si>
  <si>
    <t>Isnag Tribe</t>
  </si>
  <si>
    <t>Brgy. San Marcelino Nalasin, Dingras, Cacafean, Marcos, Ilocos Norte;</t>
  </si>
  <si>
    <t>Dumalneg, Ilocos Norte (4 Brgy: Quivel, Kalawe, Cabaritan, San Isidro)</t>
  </si>
  <si>
    <t>Yapayao</t>
  </si>
  <si>
    <t>Brgy. Caunayan, Brgy. Balaoi, Brgy. Caparispisan, Brgy. Saguigui, Brgy. Subec, Brgy. Dampig, Brgy. Tarrag, Brgy. Agasi Pagudpud, Brgy Pancian, Brgy. Pasaleng, Ilocos Norte</t>
  </si>
  <si>
    <t>Portion of Brgy. Agaga in Burgos, Brgy. Bacsil and Brgy. Payac, Bangui, Ilocos Norte</t>
  </si>
  <si>
    <t>Brgys. Lucaban, Macaoayan, Luna, Poblacion Norte, Mambog, Mun of Burgos, Ilocos Sur</t>
  </si>
  <si>
    <t>Brgys. Nagsingcaoan, Sisim, Mun. of Cabugao Ilocos Sur</t>
  </si>
  <si>
    <t>Brgys. Amguid, Bugnay, Palacapac, Cubcubbuot, San Andres, Sto. Tomas, Bagani Gabur, Calaoan, Bagani Tucgo, Candon, Ilocos Sur</t>
  </si>
  <si>
    <t>Bago</t>
  </si>
  <si>
    <t>Whole Municipality of Quirino, Ilocos Sur</t>
  </si>
  <si>
    <t>Bisangol, Elefante, Guardia, Lintic, Lopez, Monetro, Naguimba, Pila, Poblacion, Mun. of Banayoyo, Ilocos Sur</t>
  </si>
  <si>
    <t>Itneg and Bago</t>
  </si>
  <si>
    <t>Galimuyod, Ilocos Sur</t>
  </si>
  <si>
    <t>Tinguian &amp; Bago</t>
  </si>
  <si>
    <t>Cadanglalaan, Magsingal, Ilocos Sur</t>
  </si>
  <si>
    <t>Sarmingan, Narvacan, Ilocos Sur</t>
  </si>
  <si>
    <t>Tinggguian</t>
  </si>
  <si>
    <t>Salcedo, Ilocos Sur</t>
  </si>
  <si>
    <t>Sigay, Ilocos Sur</t>
  </si>
  <si>
    <t>Bago &amp; Kankanaey</t>
  </si>
  <si>
    <t>Asilang, Amarao, Babayoan, Banay, Capariaan, Casilagan, Sevilla, Villa Garcia, Coscosnong, Daligan, Lalong, Padaoil, Sitio Nazareth,Paratong, Pidpid, San Antonio, San Pedro, San Jose, Sta. Cruz, Ilocos Sur</t>
  </si>
  <si>
    <t>Buliclic, Nagtablaan, San Pedro, Arangin, Sta. Lucia, Ilocos Sur</t>
  </si>
  <si>
    <t>Lao-ingen, Sto. Domingo, Ilocos Sur</t>
  </si>
  <si>
    <t>Itneg</t>
  </si>
  <si>
    <t>Whole Municipality, Suyo, Ilocos Sur</t>
  </si>
  <si>
    <t xml:space="preserve">NO. </t>
  </si>
  <si>
    <t>R02-NAG-0703-0012</t>
  </si>
  <si>
    <t>Province: Quirino
 Municipality: Nagtipunan
 Barangay: San Dionisio II, San Ramos, Landingan, Wasid, San Pugo, Matadi, Matmad, Giayan, La Conwap and Keat
 Province: Aurora
 Municipality: Maria Aurora
  Barangay: Galintuja (portion), Dinadiawan (portion), Bazal (portion), Diaat (portion), Kadayakan (portion) and Bayanihan (portion)
 Municipality: Dipaculao
  Barangay: Dimabuno (portion), Gupa (portion), Mijares (portion), Toytoyan (portion), Ditale (portion), Dibutunan (portion), Diarabasin (portion), Borlongan (portion), and Dianed (portion)
 Province: Nueva Vizcaya
 Municipality: Kasibu
  Barangay: Pao, Kakidugen, Paquet (portion), Siguem (portion), Muta (portion), Dine (portion), Katarawan (portion) and Biyoy (portion) Municipality: Dupax del Norte
  Barangay: Yabbi, Binuangan, Belance (portion), New Gumiad</t>
  </si>
  <si>
    <t>Bugkalot &amp; Ilongot</t>
  </si>
  <si>
    <t>R02-MAD-0308-068</t>
  </si>
  <si>
    <t>Sitio Tilitilan, Dionuan, Pulang Lupa, Decoraban, Ngilinan and Dioriong, Brgy. Disimungal, all in the Municipality of Nagtipunan and Sitio Linangwayan, San Martin, Sitio Dibuluan, San Dionisio I, and Sitio Dialanes and Sangaide, Villa Gracia, all in the Municipality of Maddela, Province of Quirino and portion of Dinalongan and Dipaculao, Province of Aurora</t>
  </si>
  <si>
    <t>R02-ITB-1005-037</t>
  </si>
  <si>
    <t>Municipality of Itbayat, Province of Batanes, covering the islands of Itbayat, Di’nem, Siayan, A’li, Dittarem, Misanga and Mavulis and its surrounding seas. All bounded by the Itbayat Municipal Sea</t>
  </si>
  <si>
    <t>Ichbayat-Ivatan</t>
  </si>
  <si>
    <t>R02-CAL-1206-056</t>
  </si>
  <si>
    <t>Barangay of Babuyan Claro, Municipality of Calayan, Province of Cagayan covering the islands of Babuyan Claro and Ditohos and its surrounding seas. All bounded by the Calayan Municipal Sea.</t>
  </si>
  <si>
    <t>Ibatan</t>
  </si>
  <si>
    <t>R02-BAG-0908-074</t>
  </si>
  <si>
    <t>Barrio Sta. Margarita, Baggao, Cagayan</t>
  </si>
  <si>
    <t>R02-STF-0406-045</t>
  </si>
  <si>
    <t>Province: Nueva Vizcaya
  Municipality: Sta. Fe
  Barangay: Atbu, Bacneng, Balete, Baliling, Bantinan, Baracbac, Canabuan, Imugan,Malico, Poblacion, Sta. Rosa, Sinapaoan, Tactac, Villaflores and Unib
  Municipality: Aritao
  Barangay: Anayo, Balete, Calitlitan (portion), Canabuan, Canarem, Ocao-Capiniaan and Yaway
  Municipality: Kayapa
  Barangay: Sitio Kamaring, Barangay Cabalatan-Alang</t>
  </si>
  <si>
    <t>Kalanguya- Ikalahan</t>
  </si>
  <si>
    <t>R02-VIL-0207-058</t>
  </si>
  <si>
    <t>R02-GAT-1108-086</t>
  </si>
  <si>
    <t>Barangays of Bolos Point, Tanglagan, Mabuno, Pena Este, Baracaoit and Naddongan, municipality of Gattaran; barangays of San Mariano and Dagupan, municipality of Lallo; barangays of Tabbak, Birao and Villa Cielo, municipality of Buguey; barangay Aridowen and Mission, municipality of Sta. Teresita; and barangays of St. Clara and Kabiraoan, municipality of Gonzaga Cagayan , all in the province of Cagayan</t>
  </si>
  <si>
    <t>R02-AMB-1108-087</t>
  </si>
  <si>
    <t>Barangays Labang, Napo, Poblacion, Salingsingan, Tiblac and portions of Barangays Ammueg and Dulli, municipality of Ambaguio; and sitio Balong, Latbang, municipality of Kayapa, all in the province of Nueva Vizcaya</t>
  </si>
  <si>
    <t>Kalanguya-Ayangan</t>
  </si>
  <si>
    <t>R02-DUP-0110-146</t>
  </si>
  <si>
    <t>Brgys. Abaca, Biruk, Ganao, Kimbutan, Lukidnon, Sanguit, Talbec, Carolotan (portion) and Kinabuan (portion), Municipality of Dupax del Sur and Brgys. Cawayan, Galintuja, Pelaway, Lipuga and portion of Lublub, Mun. Of Alfonso Castaneda, all in the province of Nueva Vizcaya</t>
  </si>
  <si>
    <t>Bugkalot</t>
  </si>
  <si>
    <t>R02-PAL-0110-147</t>
  </si>
  <si>
    <t>Brgys. Alomanay, Bisag, Centro East, Centro West, Culasi, Dialawyao, Dicadioaun, Didadungan, Didian, Dimasari, Maligaya, Marikit, San Isidro, Sta. Jacinta &amp; Villa Robles, all in the Municipality of Palanan; Brgys. Aplaya, Diana, Eleonor, Fely, Flores, Lita, Malasin, Minanga, Reina Mercedes and Sta. Marina, Mun. of Maconacon; Brgys. Biabian, Dicambangan, Dilakit, Dimapula, Dimapuat, Dimasalansan, Dipudo, Dicaruyan &amp; Ditarum, Mun. of Divilacan; Brgys. Casala, del Pillar, Dibuluan, Disulap, and San Jose, Mun. of San Mariano; Brgys. Ayod, Bucal Norte, Bucal Sur, Dibulo, Digumased and Dimaluadi and San Mariano, Mun. of Dinapigue, all in the Province of Isabela</t>
  </si>
  <si>
    <t>R02-KAY-1215-197</t>
  </si>
  <si>
    <t>Kalanguya, Iwak and Ibaloi</t>
  </si>
  <si>
    <t>R02-SAN-1217-219</t>
  </si>
  <si>
    <t>So. Pureg, Brgy. Callungan,Portion of Brgy. Centro 2, Kittag,Namuac,Nangrangtayan, Mun. Sanchez,Mira,Cagayan</t>
  </si>
  <si>
    <t>RO2-ART-1221-257</t>
  </si>
  <si>
    <t>Brgy. Banganan, Boni North, Boni South, common, Cutar, Darapidap, Nagcuartelan, Kirang, Latar, Poblacion, Tocanon, Tabueng, and portion of Brgys. Beti, Yaway, Capiniaan- Ocao and Anayo in the Mun. of Aritao. Brgy. Gabut in the Mun. of Dupax del sur and portion of Mauan in the Mun. of Bambang all in the Prov. of Nueva Vizcaya</t>
  </si>
  <si>
    <t>Isinai</t>
  </si>
  <si>
    <t>Sitio Caranan Babbay, San Juan, Ballesteros, Cagayan &amp; Cataratan, Allacapan, Cagayan</t>
  </si>
  <si>
    <t>Brgy. Kayuganan, Kayvaluganan, Itbud and Imnajbu, Mun. of Uyugan, Batanes</t>
  </si>
  <si>
    <t>Ivatan</t>
  </si>
  <si>
    <t>So. Magamut, Brgy. San Vicente, Mun. of San Pablo, Isabela</t>
  </si>
  <si>
    <t>Agta-Dupaninan</t>
  </si>
  <si>
    <t>Bayombong, Solano, Bagabag, Diadi and Quezon, Nueva Vizcaya</t>
  </si>
  <si>
    <t>Gaddang</t>
  </si>
  <si>
    <t>San Dionisio I,San Martin, Maddela, Quirino</t>
  </si>
  <si>
    <t>Palaui Island, San Vicente, Sta. Ana, Cagayan</t>
  </si>
  <si>
    <t>Brgy. Kaychanarianan, Kayhuvukan, Kayvaluganan, San Antonio, San Joaquin and Chanarian-Tukon, Mun. of Basco, Batanes</t>
  </si>
  <si>
    <t>Brgy. Sinakan, Malakdang, Nakanmuan, Sumnanga, Savidug and Chavayan Mun. of Sabtang, Batanes</t>
  </si>
  <si>
    <t>Brgy. Catammugan, Ballesteros, Cagayan</t>
  </si>
  <si>
    <t>Brgy. Joaquin de la Cruz, Camalaniugan, Cagayan</t>
  </si>
  <si>
    <t>Brgy. Cabatacan West, Lasam, Cagayan</t>
  </si>
  <si>
    <t>Brgy. Dumasag, Casambalangan, Sta Ana, Cagayan</t>
  </si>
  <si>
    <t>Brgys. Pagga and Fugu, Ballesteros, Cagayan</t>
  </si>
  <si>
    <t>Rizal, Cagayan</t>
  </si>
  <si>
    <t>Agta &amp; Malaueg</t>
  </si>
  <si>
    <t>Brgy. Capissayan, Gattaran, Cagayan</t>
  </si>
  <si>
    <t>Domang,Sta. maria, Dopaj, Palabutan, Canabay, Banila, Carolotan, Mangayang, Balzain, Bagumbayan, Dupax Del Sur, Nueva Vizcaya</t>
  </si>
  <si>
    <t>Sitio Dilukot Brgy. Burgos and Sitio Dipugo, Brgy. Rizal,San Guillermo, Isabela</t>
  </si>
  <si>
    <t>Brgy. Radiwan, Tuhel, Salagao and San Vicente, Mun. of Ivana, Batanes</t>
  </si>
  <si>
    <t>Brgy. Kaumbakan, Uvoy, Hañib and Panatayan Mun. of Mahatao, Batanes</t>
  </si>
  <si>
    <t>Enrile, Cagayan</t>
  </si>
  <si>
    <t>Itawes</t>
  </si>
  <si>
    <t>Brgy. Bugatay &amp; Minanga, Peñablanca, Cagayan</t>
  </si>
  <si>
    <t>Brgy. Macatel and Cadongdongan, Sta. Praxedes, Cagayan</t>
  </si>
  <si>
    <t>Yapao/Isnag</t>
  </si>
  <si>
    <t>Brgy. Dalauig, Alcala, Cagayan</t>
  </si>
  <si>
    <t>Portions of Abuyo, Lublub, Alfonso Castañeda, Nueva Vizcaya</t>
  </si>
  <si>
    <t>Dumagat</t>
  </si>
  <si>
    <t>Banggot,Buag,Abian, Abinganan, Aliaga, Barat, Dullao, Mabuslo, Magsaysay Hills, San Fernando, San Leonardo, Bambang, Nueva Vizcaya</t>
  </si>
  <si>
    <t>Makabu, San Ramos, Nagtipunan; Sinabangan, Landingan, Nagtipunan, Quirino</t>
  </si>
  <si>
    <t>R03-SJM-0204-020</t>
  </si>
  <si>
    <t>R03-CAB-0110-151</t>
  </si>
  <si>
    <t>Sitio Maporac, Brgys. New San Juan, Mun. of Cabangan, Province of Zambales</t>
  </si>
  <si>
    <t>R03-SUB-0116-199</t>
  </si>
  <si>
    <t>Sos. Alibang and Tibag &amp; Timble ,Naugsol, Subic, Zambales</t>
  </si>
  <si>
    <t>Aeta-Ambala</t>
  </si>
  <si>
    <t>R03-MAR-0116-200</t>
  </si>
  <si>
    <t>Brgys. Biaan, Balon Anito, Cabcaben, Malaya and Maligaya, Alasasin, San Isidro, municipality of Mariveles &amp; Barangays saysain, Paysawan &amp; Binwangan, Municipality of Bagac Province of Bataan</t>
  </si>
  <si>
    <t>Ayta Magbukon</t>
  </si>
  <si>
    <t>R03-CAR-1106-051</t>
  </si>
  <si>
    <t>Barangays of Capintalan, Minuli, Salazar and Putlan, Municipality of Carranglan, Province of Nueva Ecija</t>
  </si>
  <si>
    <t>R03-GET-1009-140</t>
  </si>
  <si>
    <t>Sitio Mapidya, bulak, Malawe-Lawe and Pultik, Brgy. Rio Chico, Gen. Tinio, Nueva Ecija</t>
  </si>
  <si>
    <t>R03-TRI-0709-125</t>
  </si>
  <si>
    <t>portion of Sitio Maugat, kambubuyugan, Alulod/Calumpit and Tubigan, Brgy. Kalawakan; portion of So. Maputi, Kabayunan, Municipality og Doña Remedios, Trinidad, Province of Bulacan</t>
  </si>
  <si>
    <t>Dumagats</t>
  </si>
  <si>
    <t>R03-SNJ-0110-148</t>
  </si>
  <si>
    <t>Sitio Socorro, Brgys. Moriones, Mun. of San Jose, Tarlac</t>
  </si>
  <si>
    <t>Abelling</t>
  </si>
  <si>
    <t>R03-BOT-0216-205</t>
  </si>
  <si>
    <t>Brgys. Poonbato &amp; Awaog-nebloc, Mun. of Botolan, Zambales &amp; port. of Mun. of San Jose, Tarlac</t>
  </si>
  <si>
    <t>R03-MOR-0618-224</t>
  </si>
  <si>
    <t>Sitio Kanawan, Brgys. Binaritan, Portions of Brgys. Sabang, Mabayo &amp; Nagbalayong, Morong, Bataan</t>
  </si>
  <si>
    <t>Ayta- Magbukun</t>
  </si>
  <si>
    <t>R03-LIM-1215-196</t>
  </si>
  <si>
    <t>So. Kinaragan, Brgys. Duale, So. Aryada, Brgys. Alangan &amp; Port. of Brgys. Kitang 2, Mun. of Limay; Ports. of Brgys. Cabcaben, Maligaya, &amp; Malaya, Mun. of Mariveles, Bataan</t>
  </si>
  <si>
    <t>Ayta-Magbukon</t>
  </si>
  <si>
    <t>R03-BAM-1215-195</t>
  </si>
  <si>
    <t>Port. of So. Gayaman &amp; port. of So. Baguingan, Brgys. Anupul, Bamban, Tarlac; So. Tarukan, Brgys. Sta, Juliana; Manabayukan, Brgys. Patling; So. Bilad, Flora, Kawayan, Yangka, Malibaboy/Uybo/Kulyanan, Tibag, Maruglo proper, Paminuman Bwabo, Brgys. Maruglo, Capas, Tarlac</t>
  </si>
  <si>
    <t>Aeta Mag-antsi</t>
  </si>
  <si>
    <t>R03-HER-0703-008-A</t>
  </si>
  <si>
    <t>Purok six (6), Barangays of Tipo, Municipality of Hermosa, Province of Bataan</t>
  </si>
  <si>
    <t>R03-BAM-1204-025-A</t>
  </si>
  <si>
    <t>R03-SLU-1205-039-A</t>
  </si>
  <si>
    <t>R03-FLO-1206-057-A</t>
  </si>
  <si>
    <t>Barangays of Nabuklod and Mawakat, Municipality of Floridablanca, Province of Pampanga; portion of Municipality of San Marcelino (timber land) and portion of Barangays Batiawan, Municipality of Subic, all in the Province of Zambales</t>
  </si>
  <si>
    <t>Ayta</t>
  </si>
  <si>
    <t>R03-BOT-0708-073</t>
  </si>
  <si>
    <t>Brgys. Villar, Burgos, Moraza and Belbel all in the Mun. of Botolan, Zambales</t>
  </si>
  <si>
    <t>R03-GAB-1114-176</t>
  </si>
  <si>
    <t>Sitio Pagsanjan, Pinamalisan, Gabaldon, Nueva Ecija, Portions of Brgys. Butas na Bato &amp; Matawe, Municipality of Dingalan, Province of aurora</t>
  </si>
  <si>
    <t>R03-POR-0709-123</t>
  </si>
  <si>
    <t>Brgys. Inararo, Villa Maria, Camias, Diaz and Sapang Uwak, Mun. of Porac, portion of Sitio Target, Brgy. Sapang Bato, Angeles City and portion of Mun. of Floridablanca, all in the Prov. of Pampanga and portion of Mun. of San Marcelino, Prov. of Zambales</t>
  </si>
  <si>
    <t>Brgys. Aglao, Buhawen, Sta. Fe &amp; San Rafael, San Marcelino, Zambales</t>
  </si>
  <si>
    <t>Bueno Proper, Brgy. Bueno, So. Kalangitan R.A., Brgy. Cut-Cut II, So. Bilad, Balatong, Banganit, Flora, Kawayan, Yangca, Brgy. Maruglu, So. Taruhan, Brgy. Sta. Juliana, So. Manabayukan, Brgy. O'Donnell (Patling) all from the Municipality of Capas (LABAYKU AD)</t>
  </si>
  <si>
    <t>So. Banawen and Yangil , Brgy. Maloma, Municipality of San Felipe, Province of Zambales</t>
  </si>
  <si>
    <t>Sos. Tangan-Tangan, Dirita, and Maamot Proper, Brgy. Maamot, San Jose Tarlac (Maamot AD)</t>
  </si>
  <si>
    <t>Abelling Tribe</t>
  </si>
  <si>
    <t>Brgy. Real, Dibalo, Dikapinisan, Dibayabay and Dimanayat,all in the Mun. of San Luis, Aurora</t>
  </si>
  <si>
    <t>Alta/ Dumagat</t>
  </si>
  <si>
    <t>Brgys. Diteki, Real-Kalapnit, Dikapinisan, Dimanayat, Sitio Alasanay and portion of Barangay Ditorin, Mun. of San Luis, Prov. of Aurora</t>
  </si>
  <si>
    <t>Alta/Dumagat</t>
  </si>
  <si>
    <t>1.)Sitio Anoling, 2.)Basyo, 3.)Iyak, 4.) Maputi, 5.) Macua, 6.) Pinag-anakan, all found in Brgy. Kabayunan, 7) Sitio Bato, Brgy. Sapang Bulak, 8) Sitio Tabayan, Brgy. Camachile and 9) Sitio Sili, and Camachin Proper, all in Brgy. Camachin, all in the municipality of DRT, Bulacan, Sitio 11.) Sitio Anginan/Pako/Santol, 12.) Ipo Dam, 13.) Sapang Munti, all found in Brgy. San Mateo 14.) Sitio Dyke; and, 15.) Sitio Inuman, all in Brgy San Lorenzo, all in Norzagaray, Bulacan.</t>
  </si>
  <si>
    <t>Brgys. Of Dibacung, Tinib, Mangitahan, Dimaseset, Dicabasan, Dilaguidi, San Ildefonso &amp; Cozo, Mun. of Dinalungan; Portion of Brgys Simbahan, Dibarabay, Nipoo, Mapalad, Paleg, Abuleg, Ditawini, Mun. of Casiguran; portion of Brgys. Calabgan, Culat, Ditinagyan, Diagyan, Ura &amp; Lawang, Mun. of Dilasag, Aurora</t>
  </si>
  <si>
    <t>Brgys. Taocanga, Gabaldon (per sept. 2014 Phys/Financial report, So. Mabaldog, Bgry. Ligaya &amp; Kalabasa, of Gabaldon)</t>
  </si>
  <si>
    <t>Brgys., Bayan-bayanan, Payangan, Tubo-tubo, Mun. of Dinalupihan, Bataan</t>
  </si>
  <si>
    <t>Ayta Ambala</t>
  </si>
  <si>
    <t>Brgys. Matawe Caragsakan, Umiray, Ibona &amp; Dikapanikian, Municipality of Dingalan, Aurora</t>
  </si>
  <si>
    <t>Dumaget/Dumagat</t>
  </si>
  <si>
    <t>Ayta Magbukun</t>
  </si>
  <si>
    <t>Sitio Binyayan, Brgy. O'Donnell (Patling), So. Alunan, Bethel, Bulacan, Dalig, Duray, Malalabatay, Manalal, Pantol, Pilien, Pisapungan, Pula, Setler, Taliktik, Tambo, Brgy. Sta. Juliana, all in the Municipality of Capas (KAKAI / PAGMIMIHA AD)</t>
  </si>
  <si>
    <t>Ayta Abelling/Ayta Hungey</t>
  </si>
  <si>
    <t>Brgy. Cabatuan, Nacolcol, Maguisguis and Palis, Botolan, Zambales</t>
  </si>
  <si>
    <t>Pindangan, Bugnan, Gabaldon, Nueva Ecija</t>
  </si>
  <si>
    <t>So. Parapal, Brgys. Mabiga, Bamban, Hermosa, Bataan</t>
  </si>
  <si>
    <t>AYTA AMBALA</t>
  </si>
  <si>
    <t>Brgys. Mabanglit, Cadmang-Reserva, Cabangan, Zambales</t>
  </si>
  <si>
    <t>Brgy. San Juan and Malomboy, Botolan, Zambales</t>
  </si>
  <si>
    <t>Brgy. Batiawan, Subic, Zambales</t>
  </si>
  <si>
    <t>Barangay Langka &amp; Doña Josefa, Mun of Palayan; Brgy Nauson, Mun of Laur &amp; Brgy Palali, Mun of Gen Tinio, all in the Province of Nueva Ecija</t>
  </si>
  <si>
    <t>Portion of Brgy. Sta Rita; So. Mampuweng, Brgy. Old Cabalan; Sitio Tralala, Brgy Gordon Heights; Iram &amp; Maliwakat, Brgy. New Cabalan, Libas, New Cabalan, Olongapo City, Zambales</t>
  </si>
  <si>
    <t>Dupinga, Pinagkampuhan, Malinao, Gabaldon, Nueva Ecija</t>
  </si>
  <si>
    <t>So. Bucao, So. Calibungan, Brgy. Porac, Mun. of Botolan, Zambales</t>
  </si>
  <si>
    <t>Brgy. Decoliat , Maria Aurora</t>
  </si>
  <si>
    <t>Brgy. Villa, Maria Aurora</t>
  </si>
  <si>
    <t>So. Dimotol - Dimasalang, Brgys. Dianawan, Maria Aurora, Aurora</t>
  </si>
  <si>
    <t>Ilongot</t>
  </si>
  <si>
    <t>Brgy. Dinadiawan, Mun. of Dipaculao, Prov. Aurora</t>
  </si>
  <si>
    <t>So. Malabida, Dianawan, Maria Aurora, Aurora</t>
  </si>
  <si>
    <t>Ilongot/Bugkalot</t>
  </si>
  <si>
    <t>Brgys. Zabali &amp; Pingit, Mun. of Baler, Aurora</t>
  </si>
  <si>
    <t>So. San Martin, Brgy. Cawag, Subic &amp; Sitio Nagsaza, Brgy. Pundaquit, San Antonio, Subic, Zambales</t>
  </si>
  <si>
    <t>Ayta Sambal</t>
  </si>
  <si>
    <t>Ayta - Abelling</t>
  </si>
  <si>
    <t>Sitio Amaya, Brgy. Langka, Palayan City, Nueva Ecija</t>
  </si>
  <si>
    <t>Brgy. Villa Aurora, Maria Aurora</t>
  </si>
  <si>
    <t>Alta</t>
  </si>
  <si>
    <t>Digmala, Bongabon, Nueva Ecija</t>
  </si>
  <si>
    <t>So. Sapang Kawayan, Brgy. Aranguren, Brgy. O'Donnell, Sta. Juliana, Cut-Cut 2, Maruglo, Sta. Lucia, Anupul, Cristo Rey, Bueno all in the Municipality of Capas</t>
  </si>
  <si>
    <t>Ayta Hungey
 Abelling</t>
  </si>
  <si>
    <t>Sitio Papaya, Barangay San Pablo, Castillejos, Zambales and Sitio Gala, Barangay Aningway, Subic, Zambales</t>
  </si>
  <si>
    <t>Ayta Ambala &amp; Ayta Sambal</t>
  </si>
  <si>
    <t>R04-TAN-0709-130</t>
  </si>
  <si>
    <t>Barangays Cayabu, Cuyambay, Daraitan, Laiban, Mamuyao, Sampaloc, Sta. Ines, San Andres, Santo Niño, and Tinucan, all in the Municipality of Manay Province of Rizal; Portion of Barangay Magsaysay, Municipality of Infanta and portion of barangay Pagsangahan, Municipality of General Nakar all in th Province of Quezon &amp; portion of Barangay Santiago, Municipality of Sta. Maria, Laguna</t>
  </si>
  <si>
    <t>Dumagat/ Remontado</t>
  </si>
  <si>
    <t>R04-NAK-1208-097</t>
  </si>
  <si>
    <t>Barangays Umiray, Lumutan, Canaway, Sablang, Magsikap, Pagsangahan, Maligaya, San Marcelino and portions of Catablingan, Minahan Norte, Mahabang Lalim, and Minahan Sur, all in the municipality of General Nakar, province of Quezon and portion of Brgy. Umiray, mun. of Dinggalan, province of Aurora; portion of municipality of Montalban, province of Rizal; and portions of municipalities of San Jose del Monte, Norzagaray and San Rafael, all in the province of Bulacan</t>
  </si>
  <si>
    <t>RO4-ROD-0512-158</t>
  </si>
  <si>
    <t>Brgys. Puray, San Rafael, San Isidro and Mascap, Muns. Of Rodriguez (Montalban) and portion of Brgy. Maly, San Mateo, Rizal, portions of Brgy. Calawis, Antipolo City, all in the province of Rizal</t>
  </si>
  <si>
    <t>Dumagat / Remontado</t>
  </si>
  <si>
    <t>R04-CAT-1115-191</t>
  </si>
  <si>
    <t>Brgy. San Jose Anyao, Catanauan, Quezon</t>
  </si>
  <si>
    <t>Brgy. Calawis , San Jose &amp; portions of Pinugay, City of Antipolo (Port) and Mun. of Baras, Prov. Rizal</t>
  </si>
  <si>
    <t>Brgys. So. Kalawines, Bgy. Tanawan, Real, Tignoan, Mapalad, Lubayat, Pandan of Real &amp; Brgy. Cagsiay III of Mauban, Quezon</t>
  </si>
  <si>
    <t>Brgy. Taluong, Polillo, Brgys. Rizal, Bonifacio, Mabini, Carlagan, Cabungalunan, Anibawan and Butonan Municipality of Burdeos, Brgy. Bonbon, Panukulan, Quezon</t>
  </si>
  <si>
    <t>Tagkawayan, Quezon</t>
  </si>
  <si>
    <t>Tayabas and Lucban, Quezon</t>
  </si>
  <si>
    <t>Patnanungan and Jomalig, Quezon</t>
  </si>
  <si>
    <t>R04-SCR-0104-014</t>
  </si>
  <si>
    <t>Sitios of Calamintao, San-oglakol, Baroganti, Katapos, Alitungan, Balaoy, Buruburuan portion of Brgys. Alacaak. Mun. of Sta. Cruz, portion of Brgys. Talaban, Mun. of Mamburao, Province of Occidental Mindoro</t>
  </si>
  <si>
    <t>Iraya-Mangyan</t>
  </si>
  <si>
    <t>R04-COR-0204-022</t>
  </si>
  <si>
    <t>Tagbanua</t>
  </si>
  <si>
    <t>R04-BUS-0308-062</t>
  </si>
  <si>
    <t>Brgys. of Calauit &amp; Quezon, Calauit Island, Municipality of Busuanga, Province of Palawan</t>
  </si>
  <si>
    <t>R04-SAB-0309-098</t>
  </si>
  <si>
    <t>Mangyan-Alangan</t>
  </si>
  <si>
    <t>R04-MAG-0309-100</t>
  </si>
  <si>
    <t>Portions of Brgy. Alibog, Cabugao, Milagrosa, and San Isidro, bulalacao, Oriental Mindoro; portion of Brgys. Batasan, Bayotbot, and Murtha, San Jose, Occidental Mindoro; and portions of Bgrys. Gapasan, Mapayapa, San Nicolas, Paclolo and Purnaga, Magsaysay, Occidental Mindoro</t>
  </si>
  <si>
    <t>Mangyan Hanunuo, Gubatnon and Ratagnon (HAGURA)</t>
  </si>
  <si>
    <t>R04-RIZ-0709-129</t>
  </si>
  <si>
    <t>Brgys. Panalingaan, Taburi, Latud and portion of Brgys. Canipaan and Culasian, Mun. of Jose P. Rizal, Province of Palawan</t>
  </si>
  <si>
    <t>Pala'wan</t>
  </si>
  <si>
    <t>R04-ABO-0116-204</t>
  </si>
  <si>
    <t>Brgys. Barake, &amp; portion of Brgy. Aporawan, Aborlan, Palawan</t>
  </si>
  <si>
    <t>R04-PIN-0706-047</t>
  </si>
  <si>
    <t>Barangays of Sabang (portion), Municipality of Pinamalayan; and Barangays Buong Lupa (portion), Municipality of Gloria, all in the Province of Oriental Mindoro</t>
  </si>
  <si>
    <t>Tau-buid Mangyan &amp; Tadyawan</t>
  </si>
  <si>
    <t>RO4-PUE-0404-023</t>
  </si>
  <si>
    <t>So. Talupanan and portion of its Brgy. Proper og Brhy. Aninuan, Brgy. Baclayan, Sitio Vosque of Brgy. Balatero, Sitio Brgy. Proper (tabinay Malaki) and portion of So. Canluman Malago of Brgy. Tabinay; So. Ambang/Talusian, Sipit Saburan/Panalandayan, Lapantay, Tugaaw, and portion of So. Golgoy, all in Brgy. Villaflor, all in the Municipality of Puerto galera, Oriental Mindoro; So. Cambulan, Sualin, Matabukaw, and Pugad Lawin of brgy. Udalo (Bugtong), all in the Municipality of Abra de Ilog, Occidental Mindoro</t>
  </si>
  <si>
    <t>R04-BON-0709-127</t>
  </si>
  <si>
    <t>Portion of Brgys. Batasan &amp; Monteclaro, Mun. of San Jose; portion of Brgys. Manoot &amp; Aguas, Mun. of Rizal; portion of Brgys.Tanyag &amp; Poypoy, Mun. of Calintaan; Portion of Brgys. Burgos, Mun. of Sablayan, all in the Prov. of Occidental Mindoro; portion of Brgys. Rosacarra, Conrazon, Manihala, Villa Pag-asa &amp; Malo, Mun. of Bansud; portion of Brgys. San Vicente, Mun. of Roxas; portion of Brgys. Panaytayan, Mun. of Mansalay; portion of Brgys. Tawas, Formon, Hagan, Lisap, Morente &amp; Batangan, Mun. of Bongabong, all in the Province of Oriental Mindoro</t>
  </si>
  <si>
    <t>Mangyan Buhid &amp;Bangon</t>
  </si>
  <si>
    <t>R04-QUE-0709-131</t>
  </si>
  <si>
    <t>Brgys. Berong and Sitio Lamane, Marnek, Ibateng, Sinalagan, Tagsamugo and Kabugao, Brgys. Aramaywan, Mun. of Quezon; portion of Brgys. Culandanum, Mun. of Aborlan and portion of Brgys. San Isidro, Mun. of Narra, all in the Province of Palawan</t>
  </si>
  <si>
    <t>R04-GLO-0706-046</t>
  </si>
  <si>
    <t>Barangays of Manguyang (portion), &amp; Buong Lupa, Municipality of Gloria, &amp; Sabang &amp; Municipality of Pinamalayan, Province of Oriental Mindoro</t>
  </si>
  <si>
    <t>Tadyawan-Mangyan</t>
  </si>
  <si>
    <t>R04-QUE-0110-143</t>
  </si>
  <si>
    <t>R04-PUE-0913-161</t>
  </si>
  <si>
    <t>Brgys. Napsan, Bagong Bayan, Simpocan, portion of Brgys Bacungan and portion of Snake Island, Puerto Princesa City, Prov. of Palawan.</t>
  </si>
  <si>
    <t>R04-BAN-0909-138</t>
  </si>
  <si>
    <t>Banton Island including Dos Hermanas Islands (Carlota and Isabel), Gakot Island, all in the Province of Romblon</t>
  </si>
  <si>
    <t>Bantoanon</t>
  </si>
  <si>
    <t>R04-QUE-0110-149</t>
  </si>
  <si>
    <t>Brgys. Sowangan, Mun. of Quezon, Province of Palawan</t>
  </si>
  <si>
    <t>R04-ABO-0709-128</t>
  </si>
  <si>
    <t>Brgys. Cabigaan, Mun. of Aborlan, and portion of So. Manaili, Brgys. Dumangueña, Mun. of Narra, Prov. of Palawan</t>
  </si>
  <si>
    <t>R04-COR-0110-150</t>
  </si>
  <si>
    <t>Buenavista,Tara, Malawig, Mun. of Coron, covering the Islands of Cabilauan, Lawi, Dimalanta, Catchi Bungoy, Dibayoyan, Dumumpalit, Camanga, Tara, Lagas, Bantac, Calanhayon, Malubutlubut, portion of Busuanga, Sinul, Licatug, Napasgus and its bounding seas.</t>
  </si>
  <si>
    <t>R04-BUS-1217-220</t>
  </si>
  <si>
    <t>Barangays Panlaitan, San Isidro, &amp; New Busuanga, Municipality of Busuanga, Province of Palawan</t>
  </si>
  <si>
    <t>Tagbanua Calamianen</t>
  </si>
  <si>
    <t>R04-SNF-0110-144</t>
  </si>
  <si>
    <t>Brgys. Agtiwa, San Fernando, Romblon</t>
  </si>
  <si>
    <t>Sibuyan-Mangyan</t>
  </si>
  <si>
    <t>R04-COR-1218-236</t>
  </si>
  <si>
    <t>Barangay Turda, Coron,Palawan</t>
  </si>
  <si>
    <t>Tagbanua-Calamian</t>
  </si>
  <si>
    <t>R04-CAJ-0204-021</t>
  </si>
  <si>
    <t>Mangyan Tagabukid</t>
  </si>
  <si>
    <t>Mansalay,Bulalacao &amp; part of Roxas, Oriental Mindoro</t>
  </si>
  <si>
    <t>Mangyan - Hanunuo</t>
  </si>
  <si>
    <t>Melville, Pasig, Rabor &amp; Agutayan, Balabac, Palawan</t>
  </si>
  <si>
    <t>Molbog</t>
  </si>
  <si>
    <t>Tagnato, Puring, and Buliluyan, of Bataraza and Sebaring, Bugsok, of Balabac, Palawan</t>
  </si>
  <si>
    <t>Palaw'an, Molbog</t>
  </si>
  <si>
    <t>Brgys. Sumbiling and Taratak, Bataraza, Palawan</t>
  </si>
  <si>
    <t>Brgy. Dapawan, Tulayan and Liwayway, Mun. of Odiongan, Romblon</t>
  </si>
  <si>
    <t>Feidacan Clan (Bantoanon)</t>
  </si>
  <si>
    <t>Brgys. Princess Urduja, Malinao, San Isidro, Panacan 1&amp;2, Antipuluan, Taritien, Batang-batang, Narra, Palawan</t>
  </si>
  <si>
    <t>Brgy. Bulalacao, Coron Palawan</t>
  </si>
  <si>
    <t>Brgys.Isugod &amp; Aramaywan, Quezon, Palawan</t>
  </si>
  <si>
    <t>Abra De Ilog,Mamburao, Paluan &amp; Sta. Cruz,Occ. Mindoro and Puerto Galera, Oriental Mindoro</t>
  </si>
  <si>
    <t>Mangyan-Iraya</t>
  </si>
  <si>
    <t>Municipality of Calintaan &amp; Sablayan, Occidental Mindoro</t>
  </si>
  <si>
    <t>Mangyan Tao-Buid</t>
  </si>
  <si>
    <t>(Odiongan) San Andres, Romblon</t>
  </si>
  <si>
    <t>Pancol, Tumbod, Cataban and Liminangcong and a portion of Barangay Bagong-bayan in El Nido, Taytay, Palawan'</t>
  </si>
  <si>
    <t>Poblacion Aborlan Palawan</t>
  </si>
  <si>
    <t>Tagnipa, Tinitian, Roxas, Palawan</t>
  </si>
  <si>
    <t>Batak</t>
  </si>
  <si>
    <t>MINSCAT, Brgy. Alcate, Victoria, Oriental Mindoro</t>
  </si>
  <si>
    <t>Alangan</t>
  </si>
  <si>
    <t>(So. Tabod.) Brgy. Panitian,Pinaglabanan, Quezon, Palawan</t>
  </si>
  <si>
    <t>Brgy. Aribungos, Ipilan, Mambalot, Calasaguen, Maasin &amp; Barong-barong, Brooke's Point, Palawan</t>
  </si>
  <si>
    <t>Palao'an</t>
  </si>
  <si>
    <t>Villa Cerveza, Victoria Or. Mindoro &amp; Sablayan, Occ. Mindoro</t>
  </si>
  <si>
    <t>Bangon Mangyans</t>
  </si>
  <si>
    <t>Brgys. Rio Tuba, Ocayan, Sandoval, Culandanum, Iwahig, Sarong, Tarusan and Igang-igang, Mun. of Bataraza, Palawan</t>
  </si>
  <si>
    <t>Brgys. Dumanguena, Bagong Sikat, Estrella, Taritien, Palawan</t>
  </si>
  <si>
    <t>Brgys. Island-Obognon Cove and Buena Suerte, Corong-Corong and Cadlao, El Nido, Palawan</t>
  </si>
  <si>
    <t>Mun. of Bansud, Oriental Mindoro</t>
  </si>
  <si>
    <t>Mun. Pola and Naujan, Oriental Mindoro</t>
  </si>
  <si>
    <t>Dulangan, Jao-asan and Tampayan of Magdiwang, Romblon</t>
  </si>
  <si>
    <t>Baco &amp; Naujan, Oriental Mindoro</t>
  </si>
  <si>
    <t>So. Kayasan, Brgy. Tagabinet, Cabayugan, Marafinas, Langogan, Tanabag, Conception &amp; Bidugan, Puerto Princesa City, Palawan</t>
  </si>
  <si>
    <t>Tagbanua &amp; Batak</t>
  </si>
  <si>
    <t>Brgys. Sabang, Buong Lupa, Marayos &amp; La Fortuna Muns. Of Pinamalayan, Gloria &amp; Socorro</t>
  </si>
  <si>
    <t>Tao- Buhid-Mangyan</t>
  </si>
  <si>
    <t>Naujan, Oriental Mindoro</t>
  </si>
  <si>
    <t>Alangan Mangyan</t>
  </si>
  <si>
    <t>Mun. of Baco, San Teodoro &amp; Puerto Galera, Orinetal Mindoro</t>
  </si>
  <si>
    <t>Iraya Mangyan</t>
  </si>
  <si>
    <t>Sitio Dingyunan, Bgy. Punta Baja, Rizal, Palawan</t>
  </si>
  <si>
    <t>Matulatula, Tagbakin, Tagumpay, Herrera, Pahilahan, Montelago, Muns. Of Pola &amp; Naujan, Oriental Mindoro</t>
  </si>
  <si>
    <t>Tadyawan Mangyans</t>
  </si>
  <si>
    <t>Banbanan, New Guinlo, Batas Island, Taytay, Palawan</t>
  </si>
  <si>
    <t>Tagbanua-Tandulanen</t>
  </si>
  <si>
    <t>Irawan, Puerto Princesa, Palawan; Brgy. Kamuning, Inagawan, Tagbarungis, Tacduan, Binuan &amp; So. Zigzag, Brgy Luzviminda, Manalo, Maryugon and Lucbuan, Brgy. San Manuel, Puerto Princesa City</t>
  </si>
  <si>
    <t>So. Naltep, Labog , Sofronio Espanola, Palawan</t>
  </si>
  <si>
    <t>Langogan, Puerto Princesa, Palawan</t>
  </si>
  <si>
    <t>Tabanua-Batak</t>
  </si>
  <si>
    <t>Isaub &amp; Sagpangan, Iraan, &amp; Montible &amp; Inagawan Sub-Colony, Muns. Aborlan &amp; Puerto Princesa City, Palawan</t>
  </si>
  <si>
    <t>Iraan, Aborlan, Palawan</t>
  </si>
  <si>
    <t>Bgy. Port Barton, San Vicente, Palawan</t>
  </si>
  <si>
    <t>Bgy. Amas, Imulnod, Mainit, So. Mate, Bgy. Pangobilian, So. Impug, Bgy. Tubtub &amp; Bgy. Saraza, Brooke's Point, Palawan</t>
  </si>
  <si>
    <t>Bgy. Binga, San Vicente, Palawan</t>
  </si>
  <si>
    <t>Sitio Dyangdang Brgy. Conrazon Bansud, Oriental Mindoro</t>
  </si>
  <si>
    <t>Sta. Lourdes, Puerto Princesa, Palawan</t>
  </si>
  <si>
    <t>Sitio Odiongan, Bgy. Marufinas, Puerto Princesa, Palawan</t>
  </si>
  <si>
    <t>Villa Libertad, Pasadeña, Barotoan, Bucana, Teneguiban, San Fernando, Sibaltan, Manlag, New Ibajay, Mabini &amp; Villa Paz, El Nido, Palawan</t>
  </si>
  <si>
    <t>Pical, Linapacan, Palawan</t>
  </si>
  <si>
    <t>Bgy. Caruray, San Vicente, Palawan</t>
  </si>
  <si>
    <t>Sitio Bidang, Bgy. Panitian, Isumbo, Abo-abo, Sofronio Espanola, Palawan</t>
  </si>
  <si>
    <t>1. Brgy. Dumanguena, Estrella, Taritien and Elvita, Narra, Palawan; 2. Brgys. Ipilan, Burirao, Tacras, Aramaywan, and Calategas, Narra, Palawan (CADTeable) ; 3. Sitio Boong, Bgy. Dumanguena, Narra, Palawan</t>
  </si>
  <si>
    <t>1. Borac &amp; Marcilla, Coron, Palawan; 2. Decalachao, Coron, Palawan; 3. San Nicolas, Coron, Palawan;</t>
  </si>
  <si>
    <t>San Jose, Coron, Palawan</t>
  </si>
  <si>
    <t>1. Sitio Biong, Bgy. Osmena, Culion, Palawan; 2. So. Berg, Binudac, Culion, Palawan; 3. Sitio marile &amp; marabal, Barangay Luac; So. Alulad, Barangay Baldat; So. Tindunan, barangay Libis and Sangat Island, Barangay Bintuan, Municipality of Culion, Palawan;</t>
  </si>
  <si>
    <t>Magsaysay, Palawan</t>
  </si>
  <si>
    <t>Cuyuno</t>
  </si>
  <si>
    <t>Alimanguan &amp; Sto Niño, San Vicente, Palawan</t>
  </si>
  <si>
    <t>Batas Island, Taytay, Palawan</t>
  </si>
  <si>
    <t>Pamantolon, Canique, Casian, Besybees, Maytegued, Depla, Silanga &amp; Sandoval, Taytay, Palawan</t>
  </si>
  <si>
    <t>Villa Cerveza, Conception, Bugtong na Tuog, Victoria; Happy Valley, Socorro, Oriental Mindoro</t>
  </si>
  <si>
    <t>Jose Rizal, Palawan</t>
  </si>
  <si>
    <t>Palawan</t>
  </si>
  <si>
    <t>Puerto Princesa City, Palawan</t>
  </si>
  <si>
    <t>Sitio Timbuan, Bgy. Abaroan, Roxas, Palawan</t>
  </si>
  <si>
    <t>Otod, Canjalon and Azagra of San Fernando, Romblon</t>
  </si>
  <si>
    <t>1. Sitio Daan, Bgy. Aporawan , Aborlan, Palawan; 2. Brgy. Montible, PPCity; 3. Bgy. Bahile and Salvacion, Puerto Princesa City;</t>
  </si>
  <si>
    <t>Agtiwa (New), of San Fernando, Romblon</t>
  </si>
  <si>
    <t>Banuton &amp; Caburo Naujan Oriental Mindoro</t>
  </si>
  <si>
    <t>3. Culandanum, Aborlan, Palawan;. 4. Bgy. Tagpait, Aborlan, palawan;</t>
  </si>
  <si>
    <t>1. Bgy. Sebaring, Brgy. Pandanan, Bancalaan, &amp; Brgy. Bugsok, Balabac;</t>
  </si>
  <si>
    <t>1. Sitio Galop, Bgy. Tagusao, Quezon, Palawan; 2. Calumpang and Quinlogan, Quezon, Palawan; 3. Malatgao, Quezon, Palawan;</t>
  </si>
  <si>
    <t>1. Bulalacao, Bataraza, Palawan; 2. Malihud, Bataraza, Palawan; 3.Bono-bono, Bataraza, Palawan,</t>
  </si>
  <si>
    <t>Kalbot &amp; Kaldayapan, Alcate Victoria</t>
  </si>
  <si>
    <t>1. Sitio Tangyad, Barangay Burabod, Culion, Palawan; 2. Barangay Carabao, Culion, Palawan</t>
  </si>
  <si>
    <t>1. Ramos, Balabac, Palawan; 2. Bgy. Catagupan, Balabac ; )</t>
  </si>
  <si>
    <t>1. Ransang, Candawaga, Culasian, Rizal, Palawan; 2. Bgy. Bunog, Rizal, Palawan; . 3. Iraan, Rizal, Palawan (CADTeable)</t>
  </si>
  <si>
    <t>Maoyon, Babuyan, San Rafael, Conception, Binduyan, Tanabag and Langogan, Puerto Princesa City</t>
  </si>
  <si>
    <t>Tagbanua-Batak</t>
  </si>
  <si>
    <t>Punta Baja &amp; Campung-Ulay, Rizal, Palawan</t>
  </si>
  <si>
    <t>Sitio Nanabo, Bgy. Caramay, Roxas, Palawan</t>
  </si>
  <si>
    <t>Sitio Madahon, Bgy. Buenavista,Bacungan Puerto Princesa, Palawan</t>
  </si>
  <si>
    <t>Barangonan (Iloc), Linapacan, Palawan</t>
  </si>
  <si>
    <t>Sitio Rancilla, Bgy. New Cuyo, Roxas, Palawan</t>
  </si>
  <si>
    <t>So. Aurora of Pato-o, Odiongan &amp; Sta. Maria, Romblon</t>
  </si>
  <si>
    <t>Ati</t>
  </si>
  <si>
    <t>Marigondon Sur &amp; Norte, Victoria and Jun Carlo of San Andres, Romblon</t>
  </si>
  <si>
    <t>Pinamihagan, Lindero, Busay, Lanas &amp; Combot, San Jose, Romblon</t>
  </si>
  <si>
    <t>Ferrol, Romblon</t>
  </si>
  <si>
    <t>Calatrava, Romblon</t>
  </si>
  <si>
    <t>Agmanic, Sta. Fe, Romblon</t>
  </si>
  <si>
    <t>Guinbirayan, Sta. Fe, Romblon</t>
  </si>
  <si>
    <t>San Isidro, Sta Maria, Romblon</t>
  </si>
  <si>
    <t>Sibali Island, Concepcion, Romblon</t>
  </si>
  <si>
    <t>Simara Island, Corcuera, Romblon</t>
  </si>
  <si>
    <t>So. Naibuan, Bgy. Batasan, Santa Jose, Occidental Mindoro</t>
  </si>
  <si>
    <t>So. Balanaw, Bgy. Alacaak, Sta. Cruz, Occidental Mindoro</t>
  </si>
  <si>
    <t>Brgys. Cheey, Concepcion, Sagrada, Sto. Niño, San Rafael, Old Busuanga &amp; New Busuanga, Mun. of Busuanga, Palawan</t>
  </si>
  <si>
    <t>Cagayancillo, Palawan</t>
  </si>
  <si>
    <t>Cagayano</t>
  </si>
  <si>
    <t>So. Lawi, Brgy. Decabobo, Coron, Palawan</t>
  </si>
  <si>
    <t>Brgys. Galoc &amp; Halsey, Culion, Palawan;</t>
  </si>
  <si>
    <t>Malaking Patag, Balading, Bangcal, Cabigsing, Caburian, Caponayan, Catadman, Funda, Lagaoriao, Lubid, Lungsod, Manamoc, Maringian, Pawa, San Carlos, Suba, Tenga-tenga &amp; Tocadan, Cuyo, Palawan</t>
  </si>
  <si>
    <t>Brgys. Barutoan, Bebeladan, Bucan, El Nido, Palwan</t>
  </si>
  <si>
    <t>Brgy. Calibangbangan, Linapacan, Palawan</t>
  </si>
  <si>
    <t>Brgys.Cabunlawan, Decabaitot, maroyogroyog, Nangalao, New Culaylayan, San Miguel &amp; San Nicolas, Linapacan, Palawan</t>
  </si>
  <si>
    <t>Malcampo, Roxas, Palawan</t>
  </si>
  <si>
    <t>Brgy. Iraan, Roxas, Palawan</t>
  </si>
  <si>
    <t>Brgy. Jolo, Roxas, Palawan</t>
  </si>
  <si>
    <t>Bagong Bayan, Roxas, Palawan</t>
  </si>
  <si>
    <t>Brgy. Kemdeng &amp; protion of New Agutaya</t>
  </si>
  <si>
    <t>Brgys. Silanga, Pangpang, Paly Is., Minapla, Meytegued &amp; Bantulan, Taytay, Palawan</t>
  </si>
  <si>
    <t>Sablayan,-Victoria Occidental Mindoro</t>
  </si>
  <si>
    <t>Batangan AD</t>
  </si>
  <si>
    <t>Bayanan, Baras, Mamangan, Calangatan, Caagutayan, Villaflor, muns. Of Baco, San Teodoro &amp; Puerto Galera, Oriental Mindoro</t>
  </si>
  <si>
    <t>Iraya Mangyans</t>
  </si>
  <si>
    <t>San Andres Odiongan, Romblon</t>
  </si>
  <si>
    <t>Brgys. Island-Obognon Cove and Buena Suerte, El Nido, Palawan</t>
  </si>
  <si>
    <t>Maoyon, Puerto Princesa City</t>
  </si>
  <si>
    <t>Brooke's Point, Palawan</t>
  </si>
  <si>
    <t>Taytay, Palawan</t>
  </si>
  <si>
    <t>Quezon, Palawan</t>
  </si>
  <si>
    <t>Bataraza, Palawan</t>
  </si>
  <si>
    <t>Roxas, Palawan</t>
  </si>
  <si>
    <t>Narra, Palawan</t>
  </si>
  <si>
    <t>Aborlan, Palawan</t>
  </si>
  <si>
    <t>R5-OCA-0403-0003</t>
  </si>
  <si>
    <t>Brgys. Del Rosario, Gatbo, Guinaban, Hibago, Old Moriones, Pinit, Salvacion, San Francisco, San Jose-Oras, Sta. Cruz, Sto Niño, Villa Florida, Municipality of Ocampo, Province of Camarines Sur</t>
  </si>
  <si>
    <t>R05-BUH-1204-030</t>
  </si>
  <si>
    <t>Portions of Barangays Ipil and Iraya, Municipality of Buhi, Province of Camarines Sur</t>
  </si>
  <si>
    <t>Agta/Agta-Tabangnon</t>
  </si>
  <si>
    <t>R05-JOS-1009-141</t>
  </si>
  <si>
    <t>Brgys. Osmena and Luklukan, Mun. Of Jose Panganiban, Prov. Of Camarines Norte</t>
  </si>
  <si>
    <t>Kabihug</t>
  </si>
  <si>
    <t>R05-TIW-0206-042</t>
  </si>
  <si>
    <t>R05-CAP-0406-044</t>
  </si>
  <si>
    <t>Portions of Barangay Tanauan, Magsaysay, Old Camp, Matague, San Antonio, Villa Aurora and Lukbanan, Municipality of Capalonga, Camarines Norte</t>
  </si>
  <si>
    <t>R05-DON-0308-060</t>
  </si>
  <si>
    <t>Barangays Dancalan, Pangpang, Gimagaan, Sibago, San Rafael, Tinanogan, Sta. Cruz, Mapaloc, Tuba, Bandi, New Miguisa, Parina, Vinisitahan, and portions of Barangays Punta, Waling-waling, Ogod, Bororan, Tres Marias, Mabini, Lourdes, and Tubas, Municipality of Donsol, Sorsogon</t>
  </si>
  <si>
    <t>Agta Tabangnon / Agta Cimaron</t>
  </si>
  <si>
    <t>R05-SAG-0909-137</t>
  </si>
  <si>
    <t>Barangays Catalotoan, Kilantao, Sibaguan, Bongalon, Aniog, Minadongjol, Patitinan, Atulayan, Kilomaon, Turague, and portion of Tinorangan and Nato, Municipality of Sagnay, Camarines Sur</t>
  </si>
  <si>
    <t>Agta/Tabangnon/Cimaron</t>
  </si>
  <si>
    <t>R05-MAT-0110-145</t>
  </si>
  <si>
    <t>Barangay Naburacan, Mun. Of Matnog, Province of Sorsogon</t>
  </si>
  <si>
    <t>Agta-Tabangnon &amp; Agta-Cimaron</t>
  </si>
  <si>
    <t>R05-IRI-1215-194</t>
  </si>
  <si>
    <t>So. Mambulala, Antipolo, Iriga City, Camarines Sur</t>
  </si>
  <si>
    <t>Agta / Agta-Tabangnon</t>
  </si>
  <si>
    <t>R05-TIG-1218-235</t>
  </si>
  <si>
    <t>Brgys. Tinauagan, Libod, Gaao, Cayaoyao, Consosep, Cabalinadan, Talojongan, San Antonio, San Rafael, Carocayan, Gakat &amp; Hinagoroy, Tigaon, Province of Camarines Sur</t>
  </si>
  <si>
    <t>Brgys. Amlongan, Lourdes, Sta. Justina, San Ramon, De La Fe, Salvacion, Antipolo, Burocbusoc, Cabatuan, Cagmaslog, De Los Angeles, Divino Rostro, Ibayugan, Igbac, Sagrada Familia, Monte Calvario, San Antonio, San Francisco, San Isidro, San Vicente, Sta. Isabel, Tambo, San Rafael, San Jose-Salay, Namurabod, Gabas, Macaangay, Labawon and portion of Sta. Cruz, Mun of Buhi, Camarines Sur</t>
  </si>
  <si>
    <t>Brgys. Antipolo, Caranday, Cristo Rey, Del Pilar, Iyagan, Lourdes, Nababarera, Pugay, portion of Salvacion, San Rafael, San Vicente, Buluang, Sta. Isabel, Sta. Teresa &amp; Tapol, Mun. of Baao, Camarines Sur</t>
  </si>
  <si>
    <t>Sitio Katabug, Natabunan, Rombang &amp; Bunga of Brgy. San Nicolas, Sta. Teresita, Perpetual Help, Santiago, Sta. Elena, La Anunciason, Sto. Domingo, San Juan, Sta. Maria, Sta. Cruz Norte, San Vicente, Sta. Isabel, San Rafael, Cristo Rey, San Ramon, Sagrada, Niño Jesus and San Pedro, Iriga City</t>
  </si>
  <si>
    <t>Brgys. San Roque, San Isidro, San Rafael, San Francisco, San Jose, Mun. of Bulusan, Sorsogon</t>
  </si>
  <si>
    <t>Malaya and Dumagmang, Malibago, Mun. of Labo, Camarines Norte</t>
  </si>
  <si>
    <t>San Antonio, Guiron, San Rafael, Sta. Fe and Dao, Pilar, Sorsogon</t>
  </si>
  <si>
    <t>R06-VAL-0206-040</t>
  </si>
  <si>
    <t>Iraynon-Bukidnon</t>
  </si>
  <si>
    <t>Brgy. Manok-manok, Boracay Island, Mun. of Malay, Prov. Of Aklan</t>
  </si>
  <si>
    <t>R06-CAL-1204-028</t>
  </si>
  <si>
    <t>Barangays of Garangan, Masaroy and Agcalaga (portion), Municipality of Calinog, Province of Iloilo</t>
  </si>
  <si>
    <t>Panay-Bukidnon/Sulod</t>
  </si>
  <si>
    <t>R06-LIB-1115-192</t>
  </si>
  <si>
    <t>Brgys. Manika, Oyang &amp; Dalagsa-an, Libacao, Aklan</t>
  </si>
  <si>
    <t>Akeanon-Bukidnon</t>
  </si>
  <si>
    <t>R06-HIN-0308-061</t>
  </si>
  <si>
    <t>Portions of Barangays Damutan, Alim, Asia, Bulwagan, Daug, Culipapa and Sanke, Municipality of Hinoba-an, Negros Occidental</t>
  </si>
  <si>
    <t>Bukidnon/Magahat</t>
  </si>
  <si>
    <t>R06-DUM-0415-181</t>
  </si>
  <si>
    <t>So. Tig-ao, brgy. Tumalalod and portions of Brgys Bunsuan, Aglalana, Agsirab and Codingle, Municipality of Dumarao, Capiz</t>
  </si>
  <si>
    <t>R06-CAD-0415-179</t>
  </si>
  <si>
    <t>So. Manara, Celestino, Villacin, Cadiz City, Negros Occidental</t>
  </si>
  <si>
    <t>Ata-Negrito</t>
  </si>
  <si>
    <t>Brgys. San Ramon,Guiamon &amp; Maybunga, Laua-an &amp; portion of Igsoro, Bugasong, Antique</t>
  </si>
  <si>
    <t>Brgy.Jayobo, portion of Brgy. Bagongbong, Mun. Lambunao, Iloilo &amp; So. Marinas, Brgy. Toyungan, Mun. Calinog, Iloilo</t>
  </si>
  <si>
    <t>Sulod-Bukidnon</t>
  </si>
  <si>
    <t>Bukidnon</t>
  </si>
  <si>
    <t>Halawudnon- Bukidnon</t>
  </si>
  <si>
    <t>So. Nagpana, Brgy. Lipata, Barotac Viejo,Ilo-ilo</t>
  </si>
  <si>
    <t>Brgys. Caratagan, Aglonok &amp; Hilwan, Calinog, Iloilo</t>
  </si>
  <si>
    <t>Brgy. Atimonan, Barasalon, Canawillian, Janiuay, Iloilo</t>
  </si>
  <si>
    <t>So. Iliranan, Brgy. Codcod, San Carlos City; So. Guinam-an, Brgy. Minoyan, Mun. of Murcia &amp; So. Kinabong II, Brgy. Igmayaan, Mun. of Don Salvador Benedicto all in Negros Occidental</t>
  </si>
  <si>
    <t>Busog, Valderrama, Antique</t>
  </si>
  <si>
    <t>Brgys. Bagong Silang Bago, Bunga, Kumakaliskis Pinoyawan, Don Salvador Benedicto, Negros Occidental</t>
  </si>
  <si>
    <t>Brgys: Acuńa, Abangay, Agcococ, Aglinab, Aglupacan, Agpalali, Artuz, Bato-Bato, Buri, Daan Norte,Daan Sur, Hilwan, Lahug, Mabini, Maliao, Minan, Nayawan, Rizal Sur &amp;  Rizal Norte, Roxas, Sinunod, Siya, Tabon, Tacayan and Taganghin, Tapaz and Brgys; Ganzon, San Juan, Agbun-od, Agloloway, Jaena Sur &amp; Jaena Norte, Jamindan Capiz.</t>
  </si>
  <si>
    <t>Panay Bukidnon</t>
  </si>
  <si>
    <t>So. Tigbao, Nueva Invention and Sto. Tomas, Btac. Veijo, Iloilo</t>
  </si>
  <si>
    <t>Binulosan Grande, Tigbayog and Manaripay,Calinog, Iloilo</t>
  </si>
  <si>
    <t>Binulosan Pequeno, Calinog, Iloilo</t>
  </si>
  <si>
    <t>Marandig, Calinog,Iloilo</t>
  </si>
  <si>
    <t>Victoria, Bato, Igpaho, Igtuble, Molina, Bantayanan, Bagunanay, Igdampog Norte, Igdampog Sur and Boloc,Tabungan,Iloilo</t>
  </si>
  <si>
    <t>Brgys. Canawili, Dagami, Dalusan, Panalian, Punong, Trangka and Ubian, Maasin, Iloilo</t>
  </si>
  <si>
    <t>Alibunan, Calinog, Iloilo</t>
  </si>
  <si>
    <t>Brgys. Tagsing, Marirong, Cawilihan, Inggay, Cabunga-an and Maliao, Leon, Iloilo</t>
  </si>
  <si>
    <t>Brgys. Manasa, Bagsakan, Bugang, Gines, Cuyad, Malamhay, Tarug, Cunsad, Cabacanan Proper, Cabacanan Rizal, Punong, Tugaslon, Cagay, Dao, Lico, UgboUmingan, Tabug and Pajo, Alimodian, Iloilo</t>
  </si>
  <si>
    <t>Cabatangan, Lambunao, Iloilo</t>
  </si>
  <si>
    <t>Brgys. Panuran, Agsirab, Bagongbong, Lambunao, Iloilo</t>
  </si>
  <si>
    <t>Bato-Bato, Libacao, Aklan</t>
  </si>
  <si>
    <t>Akeanon Bukidnon</t>
  </si>
  <si>
    <t>Brgy. Alfonso XII, Libacao, Aklan</t>
  </si>
  <si>
    <t>So. Lakawon, Medina, Panipiason, Madalag, Aklan</t>
  </si>
  <si>
    <t>Maria Cristina, Mamba, Madalag, Aklan</t>
  </si>
  <si>
    <t>Brgys. Tagukon, Camingawan, Oringao, and Tan-awan, Kabankalan City, Negros Occidental</t>
  </si>
  <si>
    <t>Cogon &amp; Cubay Sur, Malay, Aklan</t>
  </si>
  <si>
    <t>So. Butong &amp; Malindog, Brgy. Laserna,Nabas,Aklan</t>
  </si>
  <si>
    <t>Brgy. Mayabay,Marigne,Barbaza,Antique</t>
  </si>
  <si>
    <t>Sitio Lanas, Brgy. Bia-an, Hamtic, Antique</t>
  </si>
  <si>
    <t>Gen. Fullon,San Remegio,Antique</t>
  </si>
  <si>
    <t>Brgy. Igcococ, Sibalom, Antique</t>
  </si>
  <si>
    <t>Brgy. Union, Libertad, Antique</t>
  </si>
  <si>
    <t>Tuno,Tibiao,Antique</t>
  </si>
  <si>
    <t>Brgy. Flores, Culasi, Antique</t>
  </si>
  <si>
    <t>Brgys. Riverside, San Agustin, Sikatuna, Makilignit, and Banogbanog,Isabela,Negros Occidental</t>
  </si>
  <si>
    <t>Brgys. Buenavista, Mahalang, Carabalan, Caradio-an, and San Antonio,Himamaylan City, Negros Occidental</t>
  </si>
  <si>
    <t>Brgys. Amontay, Santol, and Bi-ao,Binalbagan, Negros Occidental</t>
  </si>
  <si>
    <t>Brgy. Gatuslao, Agboy and Payson, Candoni, Negros Occidental</t>
  </si>
  <si>
    <t>Brgy. Talacdan, Cauayan,Negros Occidental</t>
  </si>
  <si>
    <t>Brgy. Camindangan, Sipalay City,Negros Occidental</t>
  </si>
  <si>
    <t>Brgy. Katilingban, Talisay City, Negros Occ</t>
  </si>
  <si>
    <t>R07-MAB-0415-180</t>
  </si>
  <si>
    <t>Brgys. Canggohob &amp; Lamdas, Mun. of Mabinay &amp; Brgy. Sab-ahan, Bais City, Negros Oriental</t>
  </si>
  <si>
    <t>Ata</t>
  </si>
  <si>
    <t>Portions of Barangay Carol-an, Kabangkalan City, Province of Negros Occidental; and portions of Barangay Carol-an, Municipality of Ayungon, province of Negros Oriental</t>
  </si>
  <si>
    <t>Bukidnon-Karulanos</t>
  </si>
  <si>
    <t>Sab-ahan, Bais City, Negros Oriental</t>
  </si>
  <si>
    <t>Brgys. Cabatuanan, Basay, Negros Oriental</t>
  </si>
  <si>
    <t>Bukidnon-Magahat</t>
  </si>
  <si>
    <t>Brgys. Maglinao-Bongalonan, Basay, Negros Oriental</t>
  </si>
  <si>
    <t>Brgys. Maglinao-Linantayan, Basay, Negros Oriental</t>
  </si>
  <si>
    <t>Brgys. Pula and Masulog, Malaiba,&amp; Lumapao, Canlaon City, Canlaon City, Negros Oriental</t>
  </si>
  <si>
    <t>Tayawan, Bayawan City, Negros Oriental</t>
  </si>
  <si>
    <t>Carol-an, Ayungon, Negros Oriental</t>
  </si>
  <si>
    <t>Mabato, Ayungon, Negros Oriental</t>
  </si>
  <si>
    <t>Banban, Ayungon, Negros Oriental</t>
  </si>
  <si>
    <t>Brgy. Maninihon, Bayawan City, Negros Oriental</t>
  </si>
  <si>
    <t>Brgy. Minaba, Bayawan City, Negros Oriental</t>
  </si>
  <si>
    <t>Brgy. Kalamtukan, Bayawan City, Negros Oriental</t>
  </si>
  <si>
    <t>Brgy. Cansumalig, Bayawan City, Negros Oriental</t>
  </si>
  <si>
    <t>Trinidad, Guihulngan, Negros Oriental</t>
  </si>
  <si>
    <t>Imelda, Guihulngan, Negros Oriental</t>
  </si>
  <si>
    <t>Aniniaw, La Libertad, Negros Oriental</t>
  </si>
  <si>
    <t>Brgy. Candabong, Manjuyod, Negros Oriental</t>
  </si>
  <si>
    <t>Ata /Bukidnon</t>
  </si>
  <si>
    <t>Brgy. Biabas, Guindulman; Brgy. Lundag, Pilar; Brgy. Taytay, Duero; and Brgy. Cantaub, Sierra Bullones, Bohol</t>
  </si>
  <si>
    <t>Eksaya</t>
  </si>
  <si>
    <t>R09-TIG-1208-095</t>
  </si>
  <si>
    <t>Barangays lacarayan, Mate, Nangannangan, Busol, Libayoy, and Diana, Municipality of Tigbao, Zmboanga del Sur</t>
  </si>
  <si>
    <t>Subanen</t>
  </si>
  <si>
    <t>R09-PAG-1206-055</t>
  </si>
  <si>
    <t>Barangay of Lison Valley, City of Pagadian and portion of Barangay Duelic, Municipality of Midsalip, all in the Province of Zamboanga del Sur</t>
  </si>
  <si>
    <t>R09-SIN-0908-075</t>
  </si>
  <si>
    <t>Sindangan, Portion of Brgy. Guibo, Mun. of Siayan, Leon B. Postigo, Godod, Zamboanga del Norte</t>
  </si>
  <si>
    <t>R09-LAK-0609-109</t>
  </si>
  <si>
    <t>Barangays Poblacion,Bagong Kahayag, Pinoles, Gasa, Matalang, Sibuguey, Tiwales and Biswangan, Municipality of Lakewood,brgy. Baking, Dagum, and portion of Brgy. Camp Blessing, Municipality of Bayog and Brgy. Suminalum, Limamawan and Kitaang Dagat, Municipality og Kumalarang, Zamboanga del Sur</t>
  </si>
  <si>
    <t>R09-ZAM-1005-033</t>
  </si>
  <si>
    <t>Barangays of Sangali and Victoria, Zamboanga City</t>
  </si>
  <si>
    <t>Bajau</t>
  </si>
  <si>
    <t>R09-SIB-0415-178</t>
  </si>
  <si>
    <t>Brgys. Anongan, Panganuran, Mantivoh, kawit-Kawit, &amp; Litawan, Sibuco, Zamboanga del Norte</t>
  </si>
  <si>
    <t>Kolibugan</t>
  </si>
  <si>
    <t>R09-LAB-1208-096</t>
  </si>
  <si>
    <t>Barangays Cogonan, Binayan, Langapod, &amp; Noburan, Municipality of Labangan; Barangay Bagong Baroy, Picturan, Sawa, Lumangoy (portion), Datangan, Municipality of Sominot; Barangays Deborok, Lourdes, Lower Sibantang, Dampalan, &amp; La Suerte, Pagadian City, all in the Province of Zamboanga del Sur</t>
  </si>
  <si>
    <t>R09-SIB-0314-167</t>
  </si>
  <si>
    <t>Barangay Limpapa/Lipuno, Bongalao, Lingayon, Lintangan, malayal, Paniran, Tangarak &amp; Sto. Nino, Municipality of Sibuco,Zaboanga del Norte</t>
  </si>
  <si>
    <t>Subanon</t>
  </si>
  <si>
    <t>R09-ZAM-0309-104</t>
  </si>
  <si>
    <t>Portion of Brgys. Labuan, Patalon &amp; Limpapa (portion), Zamboanga City, Zamboanga del Sur &amp; portion of Brgys. Lipuno, Mun. of Sibuco, Province of Zamboanga del Norte</t>
  </si>
  <si>
    <t>R09-CADT-SIO-0403-0005</t>
  </si>
  <si>
    <t>So. Mambong, Ponduan, Malusok, Binukol, in Brgy. Candiz, and in So. Canatuan, Cosan, Lumut, Gumibu, Ginubang, Gulangan and Bulubuan, In Brgy. Tabayo all in the Municipality of Siocon, Zamboanga del Norte</t>
  </si>
  <si>
    <t>R09-MAH-0204-015</t>
  </si>
  <si>
    <t>Barangays of Pilas, Malubo, Paraiso, Manguiles (portion), Boniao (portion), Guripan (portion), Kaangayan (portion) and Tulan (portion), all within the Municipality of Mahayag and portion of Barangay Sunop, Municipality of Dumingag, Province of Zamboanga del Sur</t>
  </si>
  <si>
    <t>R09-DUM-1204-029</t>
  </si>
  <si>
    <t>Barangays of Marangan, San Juan, Calumangi, Gumpingan, Dulian, Dilud, Sunop, Senote, La Fortuna, Guintananan, Salvador, Labangon, Tagun, Tamurayan, Canibungan, Danlugan, Macasing, Malagalad, Dulop, San Vicente, Datu Tutukan and Bagong Silang, Saad (portion), Bagong Valencia (portion), Municipality of Dumingag, Province of Zamboanga del Sur
                                                                                                                                                                                                                                   Barangay Manguiles (portion), Municipality of Mahayag, Zamboanga del Sur; Barangay of Seriac (portion), Municipality of Siayan, Province of Zamboanga del Norte</t>
  </si>
  <si>
    <t>R09-LAN-0206-043</t>
  </si>
  <si>
    <t>Lot  1: Barangays of Lubukan, Luukbungsod, Tausan and Panducan, Island of Pilas, Municipality of Lantawan, Province of Basilan. LOT 2: Barangay of Lubukan (portion), Tagaulo Island, Municipality of Lantawan, Province of Basilan. LOT 3: Barangay Tausan (portion), Tinutungan Island, Municipality of Lantawan, Province of Basilan.</t>
  </si>
  <si>
    <t>Sama Bangingi</t>
  </si>
  <si>
    <t>Brgys. Cogonon, Binayan, Langapod, Noburan all in Mun. of LABANGAN; Brgys. Bag-ong Baroy, Picturan, Sawa, Lumangoy, Datagan all in the Mun. of Sominot; Brgys. Deborok, Lourdes, Lower Sibatang, Dampalan &amp; La Suerte all in Pagadian City, Province of Zamboanga del Sur</t>
  </si>
  <si>
    <t>Brgys. Of Lacarayan, Bosol, Diana, Mati, Nangan-Nangan &amp; Libayoy, Mun. of TIGBAO, Zamboanga del Sur</t>
  </si>
  <si>
    <t>Barangay of LISON VALLEY, City of Pagadian and portion of Barangay Duelic, Municipality of Midsalip, all in the Province of Zamboanga del Sur</t>
  </si>
  <si>
    <t>Brgys. Portion of Poblacion, Bagong Kahayag, Pinoles, Baking, Dagum, Gasa, Matalang, Sibuguey, Tiwales &amp; portion of Biswangan all of Mun. of LAKEWOOD; Brgys. Suminalum, Limamawan &amp; Kitang Dagat, all of Mun. of Kumalarang; Brgys. Matun-og &amp; portion of Camp Blessing &amp; Balunbunan, all in the Mun. of Bayog, ZDS</t>
  </si>
  <si>
    <t>Brgys. Dumalinao, Boloron, Bibilop, Guma, Cumaron, Guinabot, Sigapod, Tuluan, Ecuan, Pisompongan, Dakayakan, Balonai, all in the Mun. of MIDSALIP, ZDS</t>
  </si>
  <si>
    <t>All 26 Barangays of Mun. LAPUYAN, Zamboanga del Sur</t>
  </si>
  <si>
    <t>Brgys. Pulang Bato, Kanipaan, Bantal, Sigacad, Maton-Og, Camp Blessing, Matin-Ao, Datagan, Liba, Balukbahan, Bobuan (portion), Deporehan (portion), Depase, Balumbonan, Kahayagan, Dimalinao (portion), Depore (portion) all in the Mun. of BAYOG, ZDS</t>
  </si>
  <si>
    <t>Dimataling, Zamboanga del Sur</t>
  </si>
  <si>
    <t>Kumalarang, Zamboanga del Sur</t>
  </si>
  <si>
    <t>Dinas, Zamboanga del Sur</t>
  </si>
  <si>
    <t>San Miguel, Zamboanga del Sur</t>
  </si>
  <si>
    <t>Guipos, Zamboanga del Sur</t>
  </si>
  <si>
    <t>Margosatubig, Zamboanga del Sur</t>
  </si>
  <si>
    <t>Ramon Magsaysay, Zamboanga del Sur</t>
  </si>
  <si>
    <t>Sominot, Zamboanga del Sur</t>
  </si>
  <si>
    <t>Dumalinao, Zamboanga del Sur</t>
  </si>
  <si>
    <t>Pitogo, Zamboanga del Sur</t>
  </si>
  <si>
    <t>Tambulig, Zamboanga del Sur</t>
  </si>
  <si>
    <t>Municipality of Siayan (portion), SINDANGAN, Leon Postigo, Godod all of Zamboanga del Norte and portion of Municipality of Bayog, Zamboanga del Sur</t>
  </si>
  <si>
    <t>Paranglumba, Suguilon, Denuyan, Polayo, Moyo, Domogok, Balok, Munoz, Litolet, Gunyan, Gonayen, Sayaw, Mangilay, Seriac, Datagan, Macasing, Pange, Diongan, Guibo, Dumpilas, Poblacion, Balunokan, all of SIAYAN, Zamboanga del Norte</t>
  </si>
  <si>
    <t>Gutalac, Zamboanga del Norte</t>
  </si>
  <si>
    <t>Brgys. Marupay, Tantingun, Sibatog, Pinamar, Balubo, Moliton, Canibungan and Situbo, Mun. of MANUEL ROXAS, ZDN</t>
  </si>
  <si>
    <t>Brgys. Pangandao, Patagan, Serangon, Suiyan, Upper Disakan, Libuton, Mate, Lingatongan, Meses, Mun of MANUKAN, Zamboanga del norte</t>
  </si>
  <si>
    <t>Brgys. Buenavista, , Kauswagan, Pricensa Pershia, Nebo, Labiray, New Tangub, Pedagan Norte, Tinago, Prinesa Lamaya, Nazareth, Bagumbayan, Danao, San Jose, New Rizal, Mahayahay, Nueva Vista, , Don Eleno Tamindugan, , Mabuhay, Marapong, San Antonio, Situbo, San Francisco, San Isidro, Tuburan, Welben, Penacio, Macalibre, Sinaad, San Antonio and Bagon Baguio all Mun of SERGIO OSMENA, SR. Zamboanga del Norte</t>
  </si>
  <si>
    <t>22, 500</t>
  </si>
  <si>
    <t>Brgys. Alvenda, Buena Suerte, Unidos, G. Bergado, New Siquijor, Diolen, Tubak,Tinglan, Totongon San Miguel, Sto. Tomas, Poblacion, Paso Rio, New Land, Diland and Head Tipan, Mun. of MUTIA, ZDN</t>
  </si>
  <si>
    <t>Brgys. Dilawa, Luzvilla, Tersita, Sta Fe and Bagong Silang, Mun. of Pinan; Brgys. DeVenta Perla, Linabo, Macleodes, Milad, Maligaya, San Pedro, New Sicayab and Dangi, Mun. of POLANCO, ZDN</t>
  </si>
  <si>
    <t>Brgys. Banbanan, Galingon, ZNAC, Farmington, Situbo, Camul, Gatay, New Calamba, Mun. of TAMPILISAN; Barangays gatas and New Calamba, Mun.of Kalawit Zamboanga del Norte</t>
  </si>
  <si>
    <t>South Sindangan, Zamboanga del Norte</t>
  </si>
  <si>
    <t>North Sindangan, Zamboanga del Norte</t>
  </si>
  <si>
    <t>Poblacion, bogabongan, Delusom, Mawal, Midatag, Morob, Nasibac, Santa Maria,Sipacong, Talinga, Tinaplan, Tiniguiban, Tinuyop, Titik, all of LEON POSTIGO, Zamboanga del Norte</t>
  </si>
  <si>
    <t>Balatakan, Bitoon, Dinasan, Ilihan, Labakid, Lipay, Litalip, Lopero, Lumaping, Madalag, Manawan, Marupay, Pob. Jose Dalman, Sigamok, Siparok, Tabon, Tamarok, Tamil, all of JOSE DALMAN, Zamboanga del Norte</t>
  </si>
  <si>
    <t>Barangays Baluno, Banuangan, Bunawan (portion), Delucot, Dipopor, Guisapong, Limbonga, Lomogom (portion), Mausawagon, Miampic, Poblacion, Raba, Rambon, Sarawagan, Sianan (portion) and Sioran all in the Municipality of GODOD, Zamboanga del Norte</t>
  </si>
  <si>
    <t>Botong, Daniel Maing, Batayan, Gatas &amp; New Calamba, Municipality of KALAWIT, Zamboanga del Norte</t>
  </si>
  <si>
    <t>Labason, Zamboanga del Norte</t>
  </si>
  <si>
    <t>Balok, Bulawan,Seres,Sitog,Malasay, Dabiak, Carupay, Fimagas, Seroan, all of KATIPUNAN, Zamboanga del Norte</t>
  </si>
  <si>
    <t>Sitios Duminatag, Cugonan, Motigdow, Malinao, Mamawan, Diculom, Milidan, Tamao, Mun. of BALIGUIAN, Zamboanga del Norte</t>
  </si>
  <si>
    <t>Brgy. Manaol, SIOCON, Zamboanga del Norte</t>
  </si>
  <si>
    <t>Brgy. D. Riconalla, SIOCON, Zamboanga del Norte</t>
  </si>
  <si>
    <t>Unified GBS, Zamboanga del Norte</t>
  </si>
  <si>
    <t>Jose Dalman, Zamboanga del Norte</t>
  </si>
  <si>
    <t>Baliguian, Zamboanga del Norte</t>
  </si>
  <si>
    <t>LAMBAGUAN, Kamarangan, Basak, and Dinolan all in Municipality of SIBUCO, Zamboanga del Norte</t>
  </si>
  <si>
    <t>Pangian, Sibuco, Zamboanga del Norte</t>
  </si>
  <si>
    <t>Sama</t>
  </si>
  <si>
    <t>Cusipan, SIBUCO, Zamboanga del Norte</t>
  </si>
  <si>
    <t>Sama-Kolibugan</t>
  </si>
  <si>
    <t>Brgys. Lintangan, Malayal, Lipuno, Paniran, Bongalao, Lingayon, Tangarak, and Sto NiÑo, Municipality of Sibuco, Zamboanga del Norte</t>
  </si>
  <si>
    <t>Brgys. Anongan, Cawi-Cawit, Montivoh, Panganuran and Litawan, Sibuco, Zamboanga del Norte</t>
  </si>
  <si>
    <t>Brgys. Guban, Sipawa, Catuyan, Culasian, Bitugan, Panabutan, Sipakit, Tapanayan, Pula Bato, Macuyon, Minanga, Dona, Cecilia, Tulo Biga, Pisa Puti, Napulan, Piakan, Bongon, Pisa Itom, Pulang Lupa, Libukon, Pugos, Lubok, Danganon, Lagundi and Mutong all in the Mun. of SIRAWAI, ZDN</t>
  </si>
  <si>
    <t>Sangali &amp; Victoria, Zamboanga City</t>
  </si>
  <si>
    <t>Labuan, Patalon, Limpapa, West Coast, Zamboanga City</t>
  </si>
  <si>
    <t>Sitio Simariki, Brgy. Talon-Talon, Zamboanga City</t>
  </si>
  <si>
    <t>Sama-Bangingi</t>
  </si>
  <si>
    <t>Sta Cruz Island, Zamboanga City</t>
  </si>
  <si>
    <t>Recodo , Zamboanga City</t>
  </si>
  <si>
    <t>Cawit, Zamboanga City</t>
  </si>
  <si>
    <t>Bagacay, Curuan, Zamboanga City</t>
  </si>
  <si>
    <t>Sama-Yakan</t>
  </si>
  <si>
    <t>Sacol Island, Zamboanga City</t>
  </si>
  <si>
    <t>Yakan</t>
  </si>
  <si>
    <t>11 Island Panubigan, Zamboanga City</t>
  </si>
  <si>
    <t>Brgy. Arena Blanco, Zamboanga City</t>
  </si>
  <si>
    <t>Manicahan, Zamboanga City</t>
  </si>
  <si>
    <t>Kabasalan, Zamboanga Sibugay</t>
  </si>
  <si>
    <t>Brgy. Tugop Muslim, Titay, Zamboanga Sibugay</t>
  </si>
  <si>
    <t>Brgs. Balugo, Baluyan, Bolongisan, Canaan, Dumpoc, Gandiangan, Israel, La Victoria, Little Baguio, Lower Baluran, Lumbog, Lumpanac, Mali Little Baguio, Mt. View, Poblacion, San Jose, Sta Barbara &amp; Upper Baluran, Mun. of Imelda, ZSP</t>
  </si>
  <si>
    <t>Guinoman, Ditay, Natan, Diplahan, Zamboanga Sibugay</t>
  </si>
  <si>
    <t>Brgys. BALANGAO, BUTONG, GAULAN, GOLING, KAUSWAGAN, LINDANG, LOBING, LUOP, MANANGON, MEJO, PARADISE, PILAR, POBLACION, SAMPOLI A, SAMPOLI B, SANTA CRUZ, SONGCUYA, TINONGTONGAN, TUNO, Diplahan, Zamboanga Sibugay</t>
  </si>
  <si>
    <t>Brgys. Poblacion, Dacanay, Kimos, Labasan, Mirangan, Lagting, Balucanan, Sibugay, Salinding, Paruk, Minsolao, Balingasan, Maniha, Camanga, Balagon, Bayugan, Vila Gracia, Bagong Silang, Magsaysay, Maligaya, San Isidro, Batu, Monching, Laih, Siloh, Princesa Sumama, Coloran and Mahayahay, Mun. Siay, Zamboanga Sibugay</t>
  </si>
  <si>
    <t>20, 800</t>
  </si>
  <si>
    <t>Brgys. Balian, Balogo, Balungisan, Bulawan, Bulacan, Binangonan, Calape, Dalama, Fatima, Guintulan, Guiwan, Katipunan, Kima, Kulasian, Kulisap, La Fortuna, Labatan, Lower Sumilong, Mt. View, Mayobo, Minundas, Nanan, Poblacion, San Roque, San Isidro, SanVicente, Silal, Upper Sumilong and Talaptap all in the Mun Payao, Zamboanga Sibugay</t>
  </si>
  <si>
    <t>Brgys. Agutayan, Bag-ong Borbon, Basalem, Bawang, Bliss, Bulaan, Compostela, Danlugan, Datu Panas, Delmonte, Guintolan, Guitom, Guminta, Labrador, Lantawan, Mabuhay, Maganay, Manlin, Muyo, Pamintayan, Pling, Poblacion, Pulog, San Jose, Talairan, Talamimi and Villacastor all in the Mun. of Buug, Zamboanga Sibugay</t>
  </si>
  <si>
    <t>Brgys. Malungon, San Isidro, Loboc, Datu Tumanggong, Sisay, Gaycon, Baluran, Masao, Libertad, Taglibas, Looc, Labuan, Linguisan, Langon, Tigbucay, Tigbanuang, San Vicente, Sto. Nino, Batungan, Tigpalay, San Pedro, Timbabawan, Cayamcam, Lower Tungawan, Upper Tungawan and Little Margos all in the Mun. of Tungawan, Zamboanga Sibugay</t>
  </si>
  <si>
    <t>Subanen, Kolibugan, Samal, Yakan</t>
  </si>
  <si>
    <t>Subanen &amp; Samal</t>
  </si>
  <si>
    <t>Brgys Malubal, San Fernando, J.S Perfecto, San Antonio, Sitio Mutap of Brgy. Siawang, Brgy. Remedios all in the Mun. of RT Lim; Brgy. Little Margos of Mun ofTungawan, Sitio Cuyan, Sitio Mambong, Butin, Tabingan, Duminatag all of Baliguian, Zamboanga del Norte; Brgys Kubakob, Kipit and Tigbakaka all in the Municipality of Titay, ZSP</t>
  </si>
  <si>
    <t>Ipil, Zamboanga Sibugay</t>
  </si>
  <si>
    <t>BACAO, BASAKBAWANG, BONTONG, CIMINGI, CANDIIS, CATITUAN, DANSULAO, DEL PILAR, GUILAWA, KIGAY, LA DICHA, LIPACAN, LOGPOND, MALONGON, MOLOM, MABINI, OVERLAND, PALALIAN, PAYAG, POBLACION, REBOCON, SAN VICENTE, SINISAYAN, TACKLING, TIGABON, Mun. Malangas, Zamboanga Sibugay</t>
  </si>
  <si>
    <t>Subanen and Sama</t>
  </si>
  <si>
    <t>Titay, Zamboanga Sibugay</t>
  </si>
  <si>
    <t>Brgys. Aguinaldo, Baga, Cabong, Crossing, Sta. Clara, Gubawang, Guintoloan, La paz, Lower Sulitan, Marsulo, Poblacion, Sandayong, San Isidro, Sta. Clara, Sulo, Taytay Manobo, Tambanan, Tilubog, Tipan, Upper Sulitan, Mun of NAGA, Zamboanga Sibugay</t>
  </si>
  <si>
    <t>Mabuhay, Zamboanga Sibugay</t>
  </si>
  <si>
    <t>Sama Bangingi and Subanen/Subanon</t>
  </si>
  <si>
    <t>Talusan, Zamboanga Sibugay</t>
  </si>
  <si>
    <t>Olutanga, Zamboanga Sibugay</t>
  </si>
  <si>
    <t>Boheyawas, Lamitan, Basilan</t>
  </si>
  <si>
    <t>Sumisip, Basilan</t>
  </si>
  <si>
    <t>Beggok, Mangal, Sumisip, Basilan*</t>
  </si>
  <si>
    <t>Yakan &amp; Sama-Bangingi</t>
  </si>
  <si>
    <t>Mun. of Moh. Ajul, Tuburan &amp; Akbar, Basilan</t>
  </si>
  <si>
    <t>Mun. of Unkaya Pukan, Basilan</t>
  </si>
  <si>
    <t>Balanting, Bukut Umus, Pisak-Pisak, Tabuan Lasa, Basilan</t>
  </si>
  <si>
    <t>Suligan, Tapiantana Proper, Sulloh,Tabuan Lasa, Basilan</t>
  </si>
  <si>
    <t>Bulingan, Bohe Yakan, Lamitan City, Basilan</t>
  </si>
  <si>
    <t>Tampalan, Carbon, Diki, Lukbuton, Marang-Marang, Panigayan (Malamawi Island), all in Isabela City, Basilan</t>
  </si>
  <si>
    <t>Bajau and Sama Bangingi</t>
  </si>
  <si>
    <t>Parang Basak, Puno Mellek, Lamitan City, Basilan</t>
  </si>
  <si>
    <t>Brgy. Maganda, Lamitan City, Basilan</t>
  </si>
  <si>
    <t>Kapayawan, Karoh, Isabela City, Basilan</t>
  </si>
  <si>
    <t>Brgy. Kapatagan Grande, Kapatagan Small, Panansalan Masola, Isabela City, Basilan</t>
  </si>
  <si>
    <t>Brgy. Bohe Lebbeng, Tipo-tipo, Basilan</t>
  </si>
  <si>
    <t>Brgy. Mahatallang, Sumisip, Basilan</t>
  </si>
  <si>
    <t>Baluk-Baluk Island, Hji. Muhtamad, Basilan</t>
  </si>
  <si>
    <t>R10-KIT-0703-0011</t>
  </si>
  <si>
    <t>Province: Bukidnon: Barangays of Sinuda, Tawas, Gutalid, Kahusayan, West Dalurong, East Dalurong, Kiulom, Panganan, Digongan, White Kulaman, New Cabalantian, Sagundanon, Kipilas, Lorega, Sinaysayan (portion), Calapaton (portion); Municipality of Kitaotao. Barangays of Sitio Kipolot, Barangay Palacapao, Sta. Filomena (portion), Linabo (portion), Kipaypayon (portion);Municipality of Quezon. Barangays of Kabuling, Durian, Kalagangan (portion) and Matupe; Municipality of San Fernando. Barangays of Sitio Kinaibaba, Barangay Pinamula; Municipality of Kibawe. Province: North Cotabato: Barangays of Sumalili, Kulaman Valley, Mantangkil, Gambudis, Old Cabalantian (portion); Municipality of Arakan. Barangays of Buda, Baganihan, Datu Salumay, Marilog (portion), Malamba (portion) and Gumitan (portion),Marilog District, Davao City.</t>
  </si>
  <si>
    <t>R10-BAL-1005-036</t>
  </si>
  <si>
    <t>Barangays of Samay, Balagnan and Aposakahoy, Municipality of Balingasag, Province of Misamis Oriental</t>
  </si>
  <si>
    <t>Higaonon</t>
  </si>
  <si>
    <t>R10-CLA-1008-084</t>
  </si>
  <si>
    <t>Minalwang, Claveria, Misamis Oriental</t>
  </si>
  <si>
    <t>R10-IMP-1206-054</t>
  </si>
  <si>
    <t>Barangay of Hagpa and portion of Barangay Kalabugao, Municipality of Impasug-ong, Province of Bukidnon</t>
  </si>
  <si>
    <t>R10-MLY-0110-152</t>
  </si>
  <si>
    <t>Sitio Bendum, Barangay Busdi, Malaybalay City, Bukidnon</t>
  </si>
  <si>
    <t>Bukidnon-Pulangiyen</t>
  </si>
  <si>
    <t>R10-MLY-1008-083</t>
  </si>
  <si>
    <t>Barangay Dalwangan/Baleteon (portion), Malaybalay City, Bukidnon</t>
  </si>
  <si>
    <t>R10-TAL-0703-0010</t>
  </si>
  <si>
    <t>Sitios of Kamantiya, Timago, Kinulungon, Tangkulan, Kaulayanan, Bawagaon and Poblacion within Barangays Lirongan; Sitios Abel, Sulabik, Malantaw, Napayag, Salsalan, San Francisco, Awang, Anlagan and Poblacion within Barangays Miarayon; Sitios of Kalasuyan, Undingan, Intabas, Imbatug, Kimat-e, Gabunan, Maagsam and Poblacion within Barangays Lapok; portion of Sitios tinaytayan,Dagsaan, Awang (Mispa), Kawilihan, Baklayon, Mauswagon, Malagakit, Madagulos and San Roa, Barangays San Miguel; &amp; portions of Sitios Dunggawon, Purok 3, kinutaan, and Ulangohan in Brgys. Tagbak, Municipality of Talakag, Province of Bukidnon</t>
  </si>
  <si>
    <t>Talaandig</t>
  </si>
  <si>
    <t>R10-QUE-0204-018</t>
  </si>
  <si>
    <t>Manobo</t>
  </si>
  <si>
    <t>R10-MLY-0906-049</t>
  </si>
  <si>
    <t>Barangays of Kalasungay (portion), Patpat (portion), and Sumpong (portion), City of Malaybalay, Province of Bukidnon</t>
  </si>
  <si>
    <t>R10-ORO-0309-105</t>
  </si>
  <si>
    <t>Brgys. Toliyok, Clarin Settlement, Mialen, Sebucal &amp; Bunga (portion), Oroquieta City, Province of Misamis Occidental</t>
  </si>
  <si>
    <t>R10-MLY-0309-106</t>
  </si>
  <si>
    <t>Sitio Damitan, Sitio Inhandig, Sitio Green Valley, Brgys. Dalwangan, Malaybalay City, Bukidnon (Daraghuyan)</t>
  </si>
  <si>
    <t>R10-IMP-0309-107</t>
  </si>
  <si>
    <t>Brgy. San Antonio, Mun. Of Impasug-ong, Province of Bukidnon</t>
  </si>
  <si>
    <t>R10-CAB-0709-124</t>
  </si>
  <si>
    <t>So. Pinangampoan, Brgys Indalasa, Malaybalay City; and So. Banderahan, mainaga, Maraging, nalomosan, all in Brgys. Iba and So. Tagbakan, mapantao, Buol, Catablaran, Saluringan, Indalawi, all in Barangays Cananga-an and So. Sinikab-ongan, Townsite Municipality of Cabanglasan all in the Province of Bukidnon</t>
  </si>
  <si>
    <t>Bukidnon Umayamnon</t>
  </si>
  <si>
    <t>R10-CLA-0709-126</t>
  </si>
  <si>
    <t>Brgys. Mat-I, &amp; Aposkahoy, Mun. Of Claveria and Brgys. Lunutan &amp; Languyod, Gingoog City, Prov. Of Misamis Oriental</t>
  </si>
  <si>
    <t>R10-QUE-0712-159</t>
  </si>
  <si>
    <t>Sitio Buayan, San Jose, Quezon, Bukidnon</t>
  </si>
  <si>
    <t>R10-MLY-0609-110</t>
  </si>
  <si>
    <t>Portion of Barangays Kibalabag, Kulaman, manalog and portions of Barangays Busdi, Caburacanan, can-ayan, laguitas, Linabo, maligaya, mapulo, san jose and Sila-e, All in the City of malaybalay and Barangays freedom and portion of Barangays Capinonan, Municipality of Cabanglasan, Province of Bukidnon</t>
  </si>
  <si>
    <t>Bukidnon-Higaonon</t>
  </si>
  <si>
    <t>R10-IMP-0914-173</t>
  </si>
  <si>
    <t>So. Invatas and portion of San Juan, Barangays la Fortuna, Impasug-ong &amp; portion of lupiagan, Sitio larok of Barangays Kisolon and portion of Brgys Poblacion all in the Municipality of Sumilao, Province of Bukidnon</t>
  </si>
  <si>
    <t>R10-IMP-0914-174</t>
  </si>
  <si>
    <t>Sitio Kibuwa, Impalutao, Impasug-ong, Bukidnon</t>
  </si>
  <si>
    <t>Bukidnon-Tagakaolo</t>
  </si>
  <si>
    <t>R10-MAR-0815-184</t>
  </si>
  <si>
    <t>Brgy. Base Camp &amp; San Miguel, Municipality of Maramag, Province of Bukidnon</t>
  </si>
  <si>
    <t>Manobo Higaonon</t>
  </si>
  <si>
    <t>R10-VAL-0915-186</t>
  </si>
  <si>
    <t>Pigngalngalan, Kalokalo and Olango of Brgy. Lourdes, Valencia City, Bukidnon</t>
  </si>
  <si>
    <t>R10-TUD-0915-187</t>
  </si>
  <si>
    <t>Brgys. Namut, Mitugas, Gala, Buenavista, Colambutan Bajo, Colambutan Settlement, Camating, Tudela, Misamis Occidental</t>
  </si>
  <si>
    <t>R10-MLY-1115-193</t>
  </si>
  <si>
    <t>Portions of Brgy. Sumpon &amp; Can-ayan, Malaybalay City, Bukidnon</t>
  </si>
  <si>
    <t>Bukidnon-Tagoloanon</t>
  </si>
  <si>
    <t>R10-GIN-0116-203</t>
  </si>
  <si>
    <t>Brgys. Hindangon, Dinawaehan &amp; Bal-ason, Gingoog City, Kalanawan 1 &amp; 2, Prov. of Misamis Oriental and portion of Brgys. San Luis, Mun. of Malitbog &amp; portion of Brgy. Guilang Guilang, Municipality of Manolo Fortich, and part of Brgy. Kalabugao, Municipality of Impasug-ong, prov. of Bukidnon (a.k.a. KALANAWAN CADT App.)</t>
  </si>
  <si>
    <t>Higa-onon</t>
  </si>
  <si>
    <t>R10-DON-0216-206</t>
  </si>
  <si>
    <t>Brgys. Gandingan &amp; Kipaducan Mun. of Pangantucan, Brgys. San Antonio West, Mahayahay, Mauswagon, Bismartz, Paulas, Kasigkot, San Roque, Kawilihan, Embayao &amp; Buyot Mun. of Don Carlos &amp; portion of Ninoy Aquino Mun. of Kalilangan, Bukidnon; (a.k.a. AMTA)</t>
  </si>
  <si>
    <t>Manobo-Kirenteken-Ilantungon</t>
  </si>
  <si>
    <t>R10-PAN-0117-211</t>
  </si>
  <si>
    <t>Brys. Malinao &amp; San Vicente Ferrer Mun. of Kalilangan, portion of Brgy. Bacusanon Mun. of Pangantucan all in Prov. of Bukidnon</t>
  </si>
  <si>
    <t>R10-ILI-0117-212</t>
  </si>
  <si>
    <t>Rogongon, Panoruganan,Kalilangan &amp; Mainit  Iligan City, Lanao del Norte.</t>
  </si>
  <si>
    <t>R10-QUE-0219-245</t>
  </si>
  <si>
    <t>Brgys. Dumalama, Kipaypayon, and Portion of Brgys. Paitan, Merangeran &amp; Lumintao, all in Mun. Quezon ,Bukidnon</t>
  </si>
  <si>
    <t>Manobo-Kulamanen</t>
  </si>
  <si>
    <t>R10-GIN-1119-248</t>
  </si>
  <si>
    <t>Sitios Kiponay, Dukdukaan, Kalanangan, Talangisog, Mingkatamba, Baliguihan, and Impaluhod, all in Brgy. Eureka,Gingoog City, Misamis Oriental</t>
  </si>
  <si>
    <t>R10-MAR-0121-251</t>
  </si>
  <si>
    <t>Purok 7,11&amp;12 of Sitio Taganibong, Brgy. Dologon &amp; Sitios Kalipayan, Kibalagon &amp; Lower Narukdukan of Brgy. Kisanday, Mun. of Maramag; Mt. Migduluga of Sitio Litig, Brgy. Barobo &amp; Puroks 7, 7-A &amp; 15 of Sitio Sinalayan, Brgy. Lumbo, Valencia City, Bukidnon (CMU)</t>
  </si>
  <si>
    <t>Manobo, Talaandig &amp; Higa-onon</t>
  </si>
  <si>
    <t>Basak and Lantud, Talakag, Bukidnon</t>
  </si>
  <si>
    <t>Danggawan, Maramag, Bukidnon</t>
  </si>
  <si>
    <t>Guinawahan, Bontongan, Impasug-ong, Bukidnon</t>
  </si>
  <si>
    <t>Sitios of  Sto. Domingo &amp; Kimalani, Brgy. Lumintao, and Sitio Village, Brgy. Kipaypayon Mun. of Quezon ; Sitios Pantaron , Buco, Sumpong, Bantal and Masanto, Brgy. Banlag and Sitios Sinait and Logdeck, Brgy. Dagat Ki Davao, City of Valencia, Bukidnon</t>
  </si>
  <si>
    <t>San Nicolas, Don Carlos, Bukidnon</t>
  </si>
  <si>
    <t>Brgys. Lambagan, Imbatug, Capinonan &amp; Paradise, Cabanglasan, Bukidnon</t>
  </si>
  <si>
    <t>Umayamnon</t>
  </si>
  <si>
    <t>Brgy. Santiago Mun of Manolo Fortich, Bukidnon</t>
  </si>
  <si>
    <t>Brgy. Kibanban &amp; Quezon and portion of Calawag, Mun. of Balingasag; portion of Banglay &amp; Umagos Mun. of Lagonglong; port. Of Pahindong, Mananum Bag-o, Mananum Daan, San Isidro &amp; Bangbang, Mun. of Medina; Kibuguing, Bantaawan &amp; portion of Pigsaluhan, City of Gingoog Province of Misamis Oriental.</t>
  </si>
  <si>
    <t>Sitio Kiramanon of Brgys. Panalsalan and Sitio Kawilihan Dagumbaan, Mun Maramag, Bukidnon</t>
  </si>
  <si>
    <t>Brgy. Mahayahay and Upper Malubog, Mun. Of Manticao and Brgys. Limunda, Cauyunan,Nangcaon,  Tingalan, Bagocboc and Awang, Mun. of Opol, Misamis Oriental</t>
  </si>
  <si>
    <t>Brgy. San Jose and Portion of Butong, Quezon, Bukidnon (Ki-antig AD) (Kianteg)</t>
  </si>
  <si>
    <t>Manobo-Pulangayon</t>
  </si>
  <si>
    <t>Poblacion, Sitios Moya, Tagubtob, Kulipapa &amp; Maagsob, Barangay Eureka, Gingoog City, Misamis Oriental</t>
  </si>
  <si>
    <t>Brgy. Gango and Kinawe and Sitio Bugsok and Piglintian of Brgy. Poblacion, Libona Bukidnon</t>
  </si>
  <si>
    <t>Brgy. Dao, San Fernando, Bukidnon</t>
  </si>
  <si>
    <t>Matigsalug</t>
  </si>
  <si>
    <t>Brgys. Plaridel, Hinaplanon and Gumaod, Mun. of Claveria and portion of Brgy. Natubo, Municipality of Jasaan, Misamis Oriental (Kiagawan)</t>
  </si>
  <si>
    <t>Brgys. Bagong Nayon, Marugang, Upper Dapitan, New Casul, Lingatongan, Sosoon, Mantukoy, Maligubaan, Capule, Virayan, Guiban, Pogan, Small Potongan, Poblacion, Upper Dioyo, Upper Salimpuno and Layaan, all in the Mun of Conception, Misamis Occidental</t>
  </si>
  <si>
    <t>Brgys. Kalipay, Kamanikan, Talisay, Odiongan, Pangasihan, all of Gigoog City, Brgys. Bonifacio, Consuelo, Kandiis, Artadi, Sta. Cruz, Kibungsod, San Vicente, Cabalawan, Tibon-tibon, Mindulao, Pag-asa, Tinaan, Mahayahay, Abunda, Katipunan, Gumabon and Tama all in the Mun of Magsaysay Prov. Of Misamis Oriental (TATRICO-OLDIBA)</t>
  </si>
  <si>
    <t>Sitio Inkalumad, Impasug-ong, Bukidnon</t>
  </si>
  <si>
    <t>Brgy. Guihean, Impasug-ong,Bukidnon</t>
  </si>
  <si>
    <t>Brgy. Tikalaan, Dominorog, Talakag, Prov. Of Bukidnon</t>
  </si>
  <si>
    <t>Palabukan (Tagiptip),Libona, Bukidnon &amp; Brgy. Cugman (Malasag), and Agusan, Cag de Oro City</t>
  </si>
  <si>
    <t>Maecate of Brgy, Laculac &amp; Sagaran, Baylanon of Baungon and Dagondalahon of Talakag,Bukidnon</t>
  </si>
  <si>
    <t>Lico-lico Lourdes, Valencia, Bukidnon</t>
  </si>
  <si>
    <t>Talaanding</t>
  </si>
  <si>
    <t>Portions of Cabanglasan, San Fernando, Impasug-ong and Malaybalay, Bukidnon  ( HUTCEL )</t>
  </si>
  <si>
    <t>Lubilan, Naawan, Misamis Oriental</t>
  </si>
  <si>
    <t>Sit.Balungkot, Dansolihon, Nahilaran Cagayan de Oro, Misamis Oriental (a.k.a. UNIHITRICO)</t>
  </si>
  <si>
    <t>Brgy. Kalabugao,Impasug-ong,Bukidnon</t>
  </si>
  <si>
    <t>Portulin &amp; Dominorog,Pangantukan  Bukidnon (PTTA)</t>
  </si>
  <si>
    <t>San Miguel, Maramag, Bukidnon</t>
  </si>
  <si>
    <t>Bagong Silang and Dagumbaan, Maramag, Bukidnon</t>
  </si>
  <si>
    <t>Pualas, Baungon, Bukidnon</t>
  </si>
  <si>
    <t>Mandahican, Cabanglasan, Bukidnon</t>
  </si>
  <si>
    <t>Brgs. Anlugan, Mandaing, Cabuluhan, Paradise, Jasaan &amp; Imbatug of Cabanglasan. Brgys. Violeta, Managok, Miglamin, Simaya, San Martin, Sinanglanan &amp; Apo Macote of Malaybalay City. Brgys. Tugop &amp; Malayanan of San Fernando. Brgy Lumbayao of Valencia City</t>
  </si>
  <si>
    <t>Umayamnon-Bukidnon-Tigwahanon</t>
  </si>
  <si>
    <t>Dao, Bonacao, Kalagangan, Palacpacan &amp; Sagulayan, San Fernando</t>
  </si>
  <si>
    <t>Tigwahanon</t>
  </si>
  <si>
    <t>Minsoro, Manolo Fortich, Bukidnon</t>
  </si>
  <si>
    <t>Mt. Palaopao and Upper Mangima:Barangays Darilig, Maluko of Manolo Fortich and Brgys. San Roque, Vista Villa &amp; Puntian of Sumilao all in the Province of Bukidnon</t>
  </si>
  <si>
    <t>Bukidnon,Talaandig</t>
  </si>
  <si>
    <t>Diklum, Maluko, Sankanan &amp; Camp Phillips</t>
  </si>
  <si>
    <t>Dalirig &amp; Lingi-on</t>
  </si>
  <si>
    <t>Bagtok, Sto Nino, Manolo Fortich, Bukidnon</t>
  </si>
  <si>
    <t>Nabawang, St. Peter &amp; Zamboanguita</t>
  </si>
  <si>
    <t>Capitan Angel, Imbayao, &amp; Mapayag</t>
  </si>
  <si>
    <t>Lilingayon, Valencia, Bukidnon</t>
  </si>
  <si>
    <t>Barongcot, Dangcagan, Bukidnon</t>
  </si>
  <si>
    <t>Anggaan, Omonay, Panecsecan of Damulog and portion of Kibawe</t>
  </si>
  <si>
    <t>Brgys. Bagong Bayan, Balaorao, Malinao &amp; Matampay,Kadingilan, Bukidnon</t>
  </si>
  <si>
    <t>Linabo &amp;  San Luis, Malitbog, Bukidnon</t>
  </si>
  <si>
    <t>Tagmaray, Malitbog, Bukidnon</t>
  </si>
  <si>
    <t>Brgys. Guilang-Guilang, Santiago, Darilig, Santo Nino, Lingion, Tankulan (Pob), Maluko, Mun of Manolo Fortich; portion of Brgys. Kalabugao &amp; Guihean, Mun of Impasug-ong; &amp; portion of Brgys San Luis &amp; Siloo, Mun of Malitbog, Prov of Bukidnon Island of Mindanao</t>
  </si>
  <si>
    <t>Brgys. Mabas, Peniel, Burgos,Don Andres Soriano, Macalibre Alto, Bagong Silang and Manguehan, Mun of Lopez Jaena, Misamis Occidental</t>
  </si>
  <si>
    <t>Sit. Migsale, Sirgap, Karangan,Dampalan, Kanangkaan brgy. Mapurog, Kanao-Kanao, Bag-ong Anonang, Bonifacio, Misamis Occ.</t>
  </si>
  <si>
    <t>Subanaen</t>
  </si>
  <si>
    <t>Jimenez, Misamis Occ.</t>
  </si>
  <si>
    <t>Mun. of  Sagay and Mambajao Prov. of Camiguin</t>
  </si>
  <si>
    <t>Brgy. Stimson Abordo, Trigos, Gala, Guimad, Guingona &amp; Sitio Tipan, Ozamis City</t>
  </si>
  <si>
    <t>Caatu-an, Lantapan, Bukidnon</t>
  </si>
  <si>
    <t>Indalasa, Malaybalay, Bukidnon</t>
  </si>
  <si>
    <t>Calugmanan, Manolo Fortich, Bukidnon</t>
  </si>
  <si>
    <t>Maluko, Manolo Fortich, Bukidnon</t>
  </si>
  <si>
    <t>Mapayag, Malaybalay, Bukidnon</t>
  </si>
  <si>
    <t>Mt. Kitangalad Range Natural Park, Bukidnon</t>
  </si>
  <si>
    <t>Sit. Mahayag, brgy. St. Peter, Malaybalay, Bukidnon</t>
  </si>
  <si>
    <t>Mandahikan, Cabanglasan, Bukidnon</t>
  </si>
  <si>
    <t>Barangay 11, Malaybalay, Bukidnon</t>
  </si>
  <si>
    <t>Ulalo, Cabanglasan, Bukidnon</t>
  </si>
  <si>
    <t>Imbatug, Cabanglasan, Bukidnon</t>
  </si>
  <si>
    <t>Maray-maray, Don Carlos, Bukidnon</t>
  </si>
  <si>
    <t>Kidanggin, Pangantukan, Bukidnon</t>
  </si>
  <si>
    <t>Inkalumad, Impasug-ong, Bukidnon</t>
  </si>
  <si>
    <t>kisolon, Sumilao, Bukidnon</t>
  </si>
  <si>
    <t>Malitbog, Bukidnon</t>
  </si>
  <si>
    <t>San Vicente, Baungon, Bukidnon</t>
  </si>
  <si>
    <t>Sit. Impahanong, brgy. San Luis, Malitbog, Bukidnon</t>
  </si>
  <si>
    <t>Dagondalahon, Talakag, Bukidnon</t>
  </si>
  <si>
    <t>Dahilayan, Manolo Fortich, Bukidnon</t>
  </si>
  <si>
    <t>Tagbak,Tampalong, Talakag, Bukidnon</t>
  </si>
  <si>
    <t>Impalutao, Impasug-ong, Bukidnon</t>
  </si>
  <si>
    <t>Barangay 10, Malaybalay, Bukidnon</t>
  </si>
  <si>
    <t>San Luis, Malitbog, Bukidnon</t>
  </si>
  <si>
    <t>Sagulayan, San Fernando, Bukidnon</t>
  </si>
  <si>
    <t>Sta. Fe, Libona, Bukidnon</t>
  </si>
  <si>
    <t>Capinonan, Cabanglasan, Bukidnon</t>
  </si>
  <si>
    <t>Cosina, Talakag, Bukidnon</t>
  </si>
  <si>
    <t>Pinalamaloy, Don Carlos, Bukidnon</t>
  </si>
  <si>
    <t>Sumpong, Malaybalay, Bukidnon</t>
  </si>
  <si>
    <t>Adtuyon, Pangantukan, Bukidnon</t>
  </si>
  <si>
    <t>Gandingan, Pangantukan, Bukidnon</t>
  </si>
  <si>
    <t>San Fernando, Bukidnon</t>
  </si>
  <si>
    <t>Dumalaguing, Impasug-ong, Bukidnon</t>
  </si>
  <si>
    <t>Sits. Of Tambuan &amp; Abyawan Dalirig, Manolo Fortich, Bukidnon</t>
  </si>
  <si>
    <t>Guihi-an, Impasug-ong, Bukidnon</t>
  </si>
  <si>
    <t>Calao-calao, Don Carlos, Bukidnon</t>
  </si>
  <si>
    <t>Libona, Bukidnon</t>
  </si>
  <si>
    <t>Kulasi, Sumilao, Bukidnon</t>
  </si>
  <si>
    <t>Sit. Kalawa-ig, Sumpong, Malaybalay, Bukidnon</t>
  </si>
  <si>
    <t>Larapan, Migbadiang, Dominorog, Talakag, Bukidnon</t>
  </si>
  <si>
    <t>Lurogan, Valencia, Bukidnon</t>
  </si>
  <si>
    <t>Palabucan, Libona, Bukidnon</t>
  </si>
  <si>
    <t>Lab-o Tinag-I, Sumilao, Bukidnon</t>
  </si>
  <si>
    <t>Talahiran, Cabanglasan, Bukidnon</t>
  </si>
  <si>
    <t>Tikalaan, Talakag, Bukidnon</t>
  </si>
  <si>
    <t>Kalayusan &amp; Capihan, Libona, Bukidnon</t>
  </si>
  <si>
    <t>Buayahon, Sayawan, Impasug-ong, Bukidnon</t>
  </si>
  <si>
    <t>Baylanan, Talakag, Bukidnon</t>
  </si>
  <si>
    <t>Sil-ipon, Libona, Bukidnon</t>
  </si>
  <si>
    <t>Can-ayan, Malaybalay, Bukidnon</t>
  </si>
  <si>
    <t>Abyawan, Impasug-ong, Bukidnon</t>
  </si>
  <si>
    <t>Dalirig, Manolo Fortich, Bukidnon</t>
  </si>
  <si>
    <t>Sit, Langilan, brgy. Siloo, Malitbog, Bukidnon</t>
  </si>
  <si>
    <t>Siloo, Malitbog, Bukidnon</t>
  </si>
  <si>
    <t>San Miguel  Dagondalahon, Talakag, Bukidnon</t>
  </si>
  <si>
    <t>Sitio Kayumangon, Patpat, Malitbog, Bukidnon</t>
  </si>
  <si>
    <t>Kalabugao, Impasug-ong, Bukidnon</t>
  </si>
  <si>
    <t>Cabanglasan, Cabanglasan, Bukidnon</t>
  </si>
  <si>
    <t>Lantapan, Bukidnon</t>
  </si>
  <si>
    <t>Bantuanon, Lantapan, Bukidnon</t>
  </si>
  <si>
    <t>Upper &amp; lower Bautista, Masubong, San Agustin, Ginabot, Batibot, Ventura, Sepac, Salimpuno, Dalumpanes, Capundag, Lucos, Disoy, Sinaad and Dasa, Sapang Dalaga, Misamis Occ.</t>
  </si>
  <si>
    <t>San Lorenzo, Estella, Katipunan, Sinacaban, Misamis Occ.</t>
  </si>
  <si>
    <t>Lalud, Tuno, Petianan, Maramara, Gandawan, Mansawan, Lake Duminagat, Lampasan, Bag-ong Clarin, Liboron, Napangan, Don Victoriano Chiongbian, Misamis Occ.</t>
  </si>
  <si>
    <t>Municipality of Clarin, Misamis Occidental</t>
  </si>
  <si>
    <t>Sicot, Cañangan, owayan, Matugnaw, Tangub City, Misamis Occ.</t>
  </si>
  <si>
    <t>Balintad, Manticao, Misamis Oriental</t>
  </si>
  <si>
    <t>Mat-o, Naawan, Misamis Oriental</t>
  </si>
  <si>
    <t>Tagbalogo, Naawan, Misamis Oriental</t>
  </si>
  <si>
    <t>Tula, Alubijid, Misamis Oriental</t>
  </si>
  <si>
    <t>San Juan, Balingasag, Misamis Oriental</t>
  </si>
  <si>
    <t>Linabu, Balingasag, Misamis Oriental</t>
  </si>
  <si>
    <t>Alipuaton, Salay, Misamis Oriental</t>
  </si>
  <si>
    <t>Ili-ilihon, Salay, Misamis Oriental</t>
  </si>
  <si>
    <t>Matamba, Kalilangan, Misamis Oriental</t>
  </si>
  <si>
    <t>Gaston, Lagonglong, Misamis Oriental</t>
  </si>
  <si>
    <t>Riza, Claveria, Misamis Oriental</t>
  </si>
  <si>
    <t>Panampawan, Claveria, Misamis Oriental</t>
  </si>
  <si>
    <t>Anei, Claveria, Misamis Oriental</t>
  </si>
  <si>
    <t>R10-VAL-0110-000249</t>
  </si>
  <si>
    <t>Sitio Magsal, Bagalbal, Brgy. Guinoyuran, Valencia City, Bukidnon</t>
  </si>
  <si>
    <t>Heirs of Consolacion Domia Okit</t>
  </si>
  <si>
    <t>R10-MLI-0906-000142</t>
  </si>
  <si>
    <t>Teresita Abunda</t>
  </si>
  <si>
    <t>R10-OPO-0709-000225</t>
  </si>
  <si>
    <t>Brgys. Igpit &amp; Barra, Mun. Of Opol, Misamis Oriental</t>
  </si>
  <si>
    <t>R10-MLY-0906-000143</t>
  </si>
  <si>
    <t>Portion of Can-ayan, Malaybalay,Bukidnon</t>
  </si>
  <si>
    <t>Dinlayan Clan</t>
  </si>
  <si>
    <t>R10-MAR-0210-000259</t>
  </si>
  <si>
    <t>Brgy. Musuan, Maramag, Bukidnon</t>
  </si>
  <si>
    <t>R10-MAR-1118-000310</t>
  </si>
  <si>
    <t>Sitio Anibong, Dologon, Maramag, Bukidnon</t>
  </si>
  <si>
    <t>Man-ohay Clan</t>
  </si>
  <si>
    <t>Sit. Lapinigan &amp; Kalakala,  Kiliog, Libona, Bukidnon</t>
  </si>
  <si>
    <t>Dologon, Bukidnon</t>
  </si>
  <si>
    <t>Kimambong, Sumpong, Bukidnon</t>
  </si>
  <si>
    <t>Barangay 9, Bukidnon</t>
  </si>
  <si>
    <t>Buayan, San Jose, Quezon,Bukidnon</t>
  </si>
  <si>
    <t>Apo Macote, Malaybalay, Bukidnon</t>
  </si>
  <si>
    <t>Sayawan, Impasug-ong, Bukidnon</t>
  </si>
  <si>
    <t>Pualas, Don Carlos, Bukidnon</t>
  </si>
  <si>
    <t>Mauswagon, Sumilao, Bukidnon</t>
  </si>
  <si>
    <t>Casisang, Malaybalay, Bukidnon</t>
  </si>
  <si>
    <t>Capitan Bayong, Impasug-ong, Bukidnon</t>
  </si>
  <si>
    <t>San Isidro, Talakag, Bukidnon</t>
  </si>
  <si>
    <t>Barangay 09, Malaybalay, Bukidnon</t>
  </si>
  <si>
    <t>San Miguel, Talakag, Bukidnon</t>
  </si>
  <si>
    <t>Barangay 07 &amp; 09, Malaybalay, Bukidnon</t>
  </si>
  <si>
    <t>Sit. Malandog, Can-ayan, Malaybalay, Bukidnon</t>
  </si>
  <si>
    <t>Lapinigan, Kiliog, Libona, Bukidnon</t>
  </si>
  <si>
    <t>Victory, Lantapa, Bukidnon</t>
  </si>
  <si>
    <t>Impalambong, Malaybalay, Bukidnon</t>
  </si>
  <si>
    <t>Pontian, Sumilao, Bukidnon</t>
  </si>
  <si>
    <t>Inkalumbay, Valencia, Bukidnon</t>
  </si>
  <si>
    <t>Panecsecan, Damulog, Bukidnon</t>
  </si>
  <si>
    <t>Menongan, Quezon, Bukidnon</t>
  </si>
  <si>
    <t>R11-NEW-0204-019</t>
  </si>
  <si>
    <t>R11-CAR-0309-101</t>
  </si>
  <si>
    <t>Sitios Sangab, Linipga, Hanginan, Kawayan, Kaliongan, Pal-laysan, Danawan, Mangubaay, Butlay, Maya-ati and Bantawon, all in Barangay Pichon, Municipality of Caraga, Davao oriental</t>
  </si>
  <si>
    <t>R11-MAG-1206-052</t>
  </si>
  <si>
    <t>Barangays Donganpekong &amp; Sitio Datalfitak, Barangays Colonsabak, Municipality of Matanao &amp; Barangays Maibo, Municipality of Magsaysay, All in the Province of Davao del Sur</t>
  </si>
  <si>
    <t>R11-KIB-0309-102</t>
  </si>
  <si>
    <t>Sitio of Bongmal, Brgy. Kimlawis &amp; Sitios of  'Tmurok, Barak, Brgy. Bulasalo, all in the Mun, of Kiblawan, Province of Davao del Sur</t>
  </si>
  <si>
    <t>R11-BOS-0403-0006</t>
  </si>
  <si>
    <t>Barrio of Nabunga, Simulao, Carmen, Caatihan, San Jose, Cauwayanan, and Cabasagan, Municipality of Boston, Province of Davao  Oriental</t>
  </si>
  <si>
    <t>R11-PAN-0908-076</t>
  </si>
  <si>
    <t>Barangays Bagong Silang, Cambangan, Coronobe, Katipunan, Lahi, Magcagong, Mahayahay, Mapawa, New Albay, New Katipunan, New Manay, New Panay, Paloc, Pamintaran, Parasanon, Poblacion, Talian, Tandik, Tigbao, &amp; Tupas, All in the Municipality of Marasugan; Barangays Bukal, portions of Barangays Matilo, Katipunan, Tagnocon, Mainit, &amp; Anislagan, all in the Municipality of Nabunturan; Barangays Andili &amp; Concepcion, portion of Barangays Sao Sao, Nuevo Iloco, Sawagan, Bawani, &amp; Tuburan All in the Municipality of Mawab; Brgys. Calabcab, Elizalde, Gubatan, Kinuban, Limbo, Mainit, Malamodao, Manipongol, Mapaang, Masara, New Astorias, New Barile, New Leyte, Panangan, Panibasan, Panoraon, Sangab, Tagboros, &amp; Teresa, Portion of Brgys. New Visayas, Libaylibay, Dumlan, Concepcion, Binuangan, Langgam, &amp; Anislagan, All in the Municipality of Maco; Barangays Anitapan and Golden Valley, portion of Brgys, Cadunan, Cabuyoan, del Pilar, Pangibiran, Libudon, &amp; Tanganan All in the Municipality of Mabini; Brgys. Napnapan, Tagugpo, Las Arenas &amp; Araibo, portion of Brgys. Tibangon, Bongabong, Tagdangua, Magnaga, Kingking, Bongbong, Matiao, Tambongon, &amp; Fuentes all in the Municipality of Pantukan, All in the Province of Compostella Valley.</t>
  </si>
  <si>
    <t>R11-TAL-0408-071</t>
  </si>
  <si>
    <t>Barangays Florida, Gupitan (portion), Mamacao and Sua-on, municipality of Kapalong;   Barangays Dacudao, Datu Balong (portion), Libuton and Monte Dujali(portion), municipality of San Isidro; Barangays Magwawa and San Jose, municipality of Santo Tomas; Barangays of Dagohoy, Palma Gil and Sto. Niño; municipality of  Talaingod; all in the province of Davao del Norte</t>
  </si>
  <si>
    <t>R11-MAL-0609-119</t>
  </si>
  <si>
    <t>Brgys. Lagumit, Little Baguio, Manuel Peralta, Datu Danwata, Demoloc, Pinalpalan, Kilalag, Macol, Kinangan and Pangaleon, all in Malita, Davao del Sur</t>
  </si>
  <si>
    <t>R11-DAV-0514-168</t>
  </si>
  <si>
    <t>Brgy. Manuel Guianga, Tugbok Dist., Brgys. Sirib &amp; Tamayong, Calinan Dist., Brgys. Cadalian, Carmen and Tawan-tawan, Baguio Dist., Davao City</t>
  </si>
  <si>
    <t>R-11-CAR-1016-208</t>
  </si>
  <si>
    <t>Brgys. Caningag, Mercedes, San Pedro, P.M. Sobrecarey Gil, Alvar, Lamiawan and portion of Pichon, Municipality of Caraga, Prov. of Davao Oriental</t>
  </si>
  <si>
    <t>Mandaya</t>
  </si>
  <si>
    <t>R11-BAG-1016-209</t>
  </si>
  <si>
    <t>Brgys. Batawan, Binondo, Mikit, Mahan-ub, San Isidro, Campawan, portion of Ban-ao, Mun. of Baganga, Province of Davao Oriental</t>
  </si>
  <si>
    <t>R11-BAN-0219-242</t>
  </si>
  <si>
    <t>Brgys. Of Maputi, Piso, and Calubihan; and Portion of Brgys Cabangcalan, poblacion, Mogbongcogon, Pintatagan, Puntalinao and Causwagan, Mun. of Banaybanay, Prov of Davao Oriental</t>
  </si>
  <si>
    <t>Kagan</t>
  </si>
  <si>
    <t>R11-BAN-0219-244</t>
  </si>
  <si>
    <t>Brgys. Causwagan, Portion of Pintatagan, Paniquian, Puntalinao &amp; Mahayag, Banaybanay,Davao Oriental</t>
  </si>
  <si>
    <t>R11-CADT-MON-0703-007</t>
  </si>
  <si>
    <t>Barangays of Mt. Diwata, Casoon &amp; San Isidro &amp; portions of Barangays Salvacion, Upper Ulip, Naboc, Tubo-tubo, Pasian, Baylo, Rizal, Haguimitan, Olaycon, San Jose Banlag, Awao, all within the Municipality of Monkayo, Province of Compostela Valley</t>
  </si>
  <si>
    <t>Mandaya, Manobo, Mangguangan &amp; Dibabawon</t>
  </si>
  <si>
    <t>R11-CAT-0717-216</t>
  </si>
  <si>
    <t>Barangays Maglahus, Aliwagwag, Malibago, Aragon Abejod, Sta Filomena, Mainit, Alegria, San Alfonso, Taytayan &amp; San Antonio, Cateel, Davao Oriental</t>
  </si>
  <si>
    <t>R11-DAV-0213-160</t>
  </si>
  <si>
    <t>Brgy. Paquibato, portion of Calinan, Marilog, Buhangin, all in Davao City, and portion of Sto. Tomas, Davao Del Norte</t>
  </si>
  <si>
    <t>R11-DAV-1108-091</t>
  </si>
  <si>
    <t>Brgys. Balite, Ladian, Pamuhatan, Marahan, Crossing S, Upper kibalang, Lower Kibalang, Magsayasay, Kimasog,Marilog, Bantol, Malamba, Tambobong, Suawan, Carmen, Salaysay, Dalag-lumot, Arakan, Lomondao, Sambonotan, Magwawa, Camposantos, Lanao, Koran,Dalag-ayo, Onapan, Dalag-basiaop, Panipasan, Laho, New Sabang, Sumilop, Kianang, Long Deck, Tamugan, Kilafu, Marilog District and Baguio District, Davao City, Davao del Sur</t>
  </si>
  <si>
    <t>Obu-Manuvu</t>
  </si>
  <si>
    <t>R11-DON-0117-213</t>
  </si>
  <si>
    <t>Brgys, Calian, Dalupan (portion), Kinanga (Poblacion), Kiobog, Lanao, Lapuan (portion), Lawa, Linadasan, Mabuhay (portion), North Lamidan, Nueva Villa, South Lamidan, Talagutong, West Lamidan (portion), Baluntaya (portion), Kinanga, Municipality of Don Marcelino, Davao Occidental</t>
  </si>
  <si>
    <t>Manobo/ B'laan</t>
  </si>
  <si>
    <t>R11-JOS-1013-162</t>
  </si>
  <si>
    <t>Bgry. Molmol, Quiapo and Aligado Mun. of Jose Abad Santos,Davao del Sur &amp; port. Mun. of Glan, Prov. Of Sarangani</t>
  </si>
  <si>
    <t>B'laan &amp; Manobo</t>
  </si>
  <si>
    <t>R11-KIB-1213-165</t>
  </si>
  <si>
    <t>Brgy. Kimlawis, Abnate, Balasiao, Bunot, Bagong Negros, Tacub, Tacul,San Jose, Panagip, Cogon Bacaca, Kisulan, Maraga-a, Panaglib, Pasig, Waterfall all in Kiblawan,Davao Del Sur</t>
  </si>
  <si>
    <t>B'laan</t>
  </si>
  <si>
    <t>R11-LAA-1005-035</t>
  </si>
  <si>
    <t>Dibabawon</t>
  </si>
  <si>
    <t>R11-MAC-0219-241</t>
  </si>
  <si>
    <t>Portion of Brgys. New Asturias, Pangi, Hijo, Bucana, Binuangan, Poblacion, San Juan, San Roque &amp; Anislagan (Hijo), Mun. of Maco;Portion of Brgys. Cadunan, Cuambog, Del Pilar, San Antonio, Pindasan &amp; Tagnanan, Mun. of Mabini; Portion of Brgys. Tibagon, Bongabong, Tagdangua, Magnaga, KingKing, Bongbong, Matiao, Tambongon &amp; Fuentes, Mun. of Pantukan, Compostela Valley</t>
  </si>
  <si>
    <t>R11-MAL-0207-000174 (R11-MAL-0905-000049)</t>
  </si>
  <si>
    <t>Malalag, Davao del Sur</t>
  </si>
  <si>
    <t>R11-MAN-0515-182</t>
  </si>
  <si>
    <t>Brgy.Taokanga, Rizal, Lambog, San Ignacio, Old Macopa, Holy Cross, Capasnan and portion of San Fermin, all in the Municipality of Manay, Davao Oriental</t>
  </si>
  <si>
    <t>R11-MAT-0219-243</t>
  </si>
  <si>
    <t>Brgy. Don Salvador Lopez &amp; Tagbinonga and portions of Brgys. Buso, Central, Culian, Don martin Marundan Libudon, Sainz, Sanghay &amp; Taguibo, Mun. of Mati &amp; por. Of Don Mariano Marcos Mun. of Lupon all in Davao Oriental</t>
  </si>
  <si>
    <t>R11-MAT-0814-170</t>
  </si>
  <si>
    <t>Barangays Macambol &amp; Cabuaya, Mati, Davao Oriental</t>
  </si>
  <si>
    <t>R11-MAT-1206-053</t>
  </si>
  <si>
    <t>Barangays of Colonsabak (portion), Dongan Pekong (portion), Municipality of Matanao, Province of Davao del Sur</t>
  </si>
  <si>
    <t>R11-MON-0309-103</t>
  </si>
  <si>
    <t>Brgys. Prosperidad, Banglasan, Camansi, Mayaon, New Cebulan, Canidkid, New Calape, New Dalagit, Lebanon, Camantangan, San Vicente, Tapia (portion), San Jose (portion), Bangkerohan Norte (portion), Bangkerohan Sur (portion), Linoan (portion), Dauman (portion), Concepcion (portion), New Visayas (portion), all in the Municipality of Montevista, portion of Brgys. Mamonga, Inambatan &amp; Macopa, Municipality of Monkayo, all in the Province of Compostela Valley; portion of Brgy. Camansa, Municipality of Asuncion, Province of Davao del Norte</t>
  </si>
  <si>
    <t>Dibabawon &amp; Mangguangan</t>
  </si>
  <si>
    <t>R11-NEW-0116-201</t>
  </si>
  <si>
    <t>Barangays Sta. Fe &amp; del Monte and portions of Cabadianan, Mambing, El Slavador, Limbaan, Carcor, San Jose, Patrocenio, New Cortez, and New Bohol, Municipality of New Corella, Davao del Norte</t>
  </si>
  <si>
    <t>Mangguangan</t>
  </si>
  <si>
    <t>R11-SAM-0415-177</t>
  </si>
  <si>
    <t>Portions of Barangays Tambo, Aumbay, San Antonio, Tagpopongan, Balet, Camudmud, Libuak, Miranda, San Isidro, Tambo, Audanao, Tagbay, Cogon, Dadatan, Kana-an, Libertad, Linosutan, Pangubatan, Pob. Katipunan, San Remegio, Tagbabao, Sta. Cruz, San Jose Cawang, Adecor &amp; Malipano Islets, Island Garden City of Samal (IGACOS), Davao del Norte</t>
  </si>
  <si>
    <t>R11-SCR-1005-034</t>
  </si>
  <si>
    <t>Barangays: Eman, Alegre, Altavista, Sibayan, Darapuay (portion),Bitaug(portion), Anonang (portion), Managa (portion), Tinongtongan (portion) and Linawan(portion) , Mun. of Bansalan; Barangays: Kapatagan, Binaton (portion), Goma (portion),Balabag (portion), City of Digos; Barangays: Sibulan (portion), Zone I (portion), Zone II (portion), Sinuron (portion), Tibolo(portion), Coronon (portion), Saliducon(portion), Astorga (portion), and Jose Rizal (portion), Mun. of Sta. Cruz, all in the th Prov. Davao Del Sur &amp; Brgys. of Old Bulatukan(portion), New Israel(portion), Mun. of Makilala; Brgy. of Sibulan (portion), Davao City, all in the Prov. of North Cotabato</t>
  </si>
  <si>
    <t>Bagobo-Tagabawa</t>
  </si>
  <si>
    <t>R11-STA-0717-000309</t>
  </si>
  <si>
    <t>R11-STM-1217-218</t>
  </si>
  <si>
    <t>Basiawan,Sto. Niño,Kisulad,San Roque,Sto Rosario, Pongpong, Buca, San Antonio, Kidadan, San Pedro, Kinilidan,Datu Daligasao,Ogpao,Tanglad,San Agustin &amp; Mamacao Datu Intan, San Juan,Sta. Maria, Davao del Sur</t>
  </si>
  <si>
    <t>Tagakaolo</t>
  </si>
  <si>
    <t>R11-TAR-0818-225</t>
  </si>
  <si>
    <t>Barangays Cabagayan, Limot, Ompao, Maganda Tomoaong, Tubaon, &amp; portion of Barangay Dadong, Municipality of Tarragona, Davao Oriental</t>
  </si>
  <si>
    <t>R11-TOR-0915-185</t>
  </si>
  <si>
    <t>Brgys. Daliaon Plantation,Tungkalan,Eden, Tagurano &amp; Catigan,Toril District,Davao Del Norte</t>
  </si>
  <si>
    <t>Paquibato District: Brgy. Tapak, Colosa, Pandaitan, Mapula, Lumiad, Paradise Embac, Paquibato Proper, Malabog, Salapawan, Sumimao and Fatima
 Calinan District: Megkawayan, Saloy, Lamanan, Dalagdag, Dominga
 Marilog Distict: Tamugan, Malamba, Bantol,
 Buhangin District: Callawa all of Davao City
 Mun. of Sto. Tomas, Dvo.del Norte: Portion of Brgys: New Visayas, Bobongon, Balagonan and Tulalian"</t>
  </si>
  <si>
    <t>Brgy. Mabila, Tucal, Konel, Lipol, Tagen, Tinina, Batuganding, and Gomtago, all in Balut Is.; Portions of Brgy. Camalig, Laker, Camahual and Patuco all in Sarangani</t>
  </si>
  <si>
    <t>Blaan</t>
  </si>
  <si>
    <t>Barangay Bacungan, Balnate, Glamang, Malawanit, San Miguel and Tagaytay all in the Municipality of Magsaysay, Davao del Sur of Region 11. Additional areas in Region 12 cover portions of Sucob, Sinapulan and Maligaya, Municipality of Columbio and portions of Sultan Kudarat</t>
  </si>
  <si>
    <t>(Lot 1) Portions of Barangays Mangili, Buguis, Culaman, Caburan Small, Caburan Big, Marabatuan, Magulibas, Meybio, Carahayan, Tabayon, Cayaponga, Malalan, Tanuman, Kalbay, Butuan, Patulang, Sugal, Nuing, Butulan, Camalian, Bukid, Balangonan, Kitayo, San Isidro ang Quiapo, all in Jose Abad Santos; (Lot 2) Portions of Barangays Mangili, Buguis, Culaman, Caburan Small, Caburan Big, Marabatuan, Magulibas, Meybio, Carahayan, Tabayon, Cayaponga, Malalan, Tanuman, Kalbay, Butuan, Patulang, Sugal, Nuing, Butulan, Camalian, Bukid, Balangonan, Kitayo, San Isidro and Quiapo, all in Jose Abad Santos</t>
  </si>
  <si>
    <t>Manobo- Blaan</t>
  </si>
  <si>
    <t>Barangay Marayag, Calapagan, Don Mariano Marcos, Maragatas, New Visayas, and portion of Barangays San Isidro, Tagboa, Cocornon, and Tagugpo all in Lupon, Davao Oriental</t>
  </si>
  <si>
    <t>Barangays of Sergio Osmeña, Tandang Sora, Tamban, portion of Upper Tibanban, Oregon, Magdug, Luzon, Tiblawan, Nangan, Surop, Tagabebe, and Pundaguitan, all in Governor Generoso, Davao Oriental and Barangays of Luban and portion of Lanca in Mati City, Davao Or.</t>
  </si>
  <si>
    <t>Barangays of Culaman, Fishing Village, Poblacion, Talogoy, Tingolo, Lacaron, Kidalapong, Buhangin, Mana, Pangian, Bolila, Kibalatong, Tical, Felis, Sanghay, Ticulon, Lais, New Argao, Tubalan and Bito, all in the Municipality of Malita, Davao Occidental</t>
  </si>
  <si>
    <t>Blaan, Manobo &amp; Tagakaulo</t>
  </si>
  <si>
    <t>Zaragoza, Del Pilar, Guza, Cayawan, Manreza, Mabini, Conception, San Isidro and portion of San Fermin, all in Manay</t>
  </si>
  <si>
    <t>Mandaya (Manay Expanded)</t>
  </si>
  <si>
    <t>Ompao, Tomoaong, Cabagayan and Lucatan all in Tarragona</t>
  </si>
  <si>
    <t>Langka, Cabadiangan, Limbahan, Corporacion, Ilangay, Poblacion, Tagboa, Macangao, Bagumbayan, portion of Tagugpo and portion of Maragatas all in Luzon</t>
  </si>
  <si>
    <t>Badas, Bobon, Buso, Central, Dahican, Dawan, Don Enrique Lopez, Don Martin Marundan, Langca, Lawigan, Luban, Mamali, Mayo, Tagabakid, Tamisan including Waneban Island all in Mati City</t>
  </si>
  <si>
    <t>Brgy. Talisay, Sto. Rosario, La Union and Maputi all in San Isidro</t>
  </si>
  <si>
    <t>Ruparan, Dulangan &amp; Soong, Digos City, Davao del Sur</t>
  </si>
  <si>
    <t>Bagobo- Tagabawa</t>
  </si>
  <si>
    <t>Governor Generoso, Davao Oriental</t>
  </si>
  <si>
    <t>Brgy. Mabila, Batuganding, Tinina, Tucal, Konel, and Patuco, Sarangani Island, Davao Occidental</t>
  </si>
  <si>
    <t>Sangir</t>
  </si>
  <si>
    <t>Brgy. Sugal, Butulan, Camalian, and Bukid, Jose Abad Santos, Davao Occidental</t>
  </si>
  <si>
    <t>Sitio Balik-Balik, Brgy. Guihing, Hagonoy, Davao del Sur</t>
  </si>
  <si>
    <t>Wangan, Calinan, Davao City</t>
  </si>
  <si>
    <t>Bagobo- Klata, Tagabawa</t>
  </si>
  <si>
    <t>Wines, Baguio District, Davao City</t>
  </si>
  <si>
    <t>Matanao, Davao del Sur</t>
  </si>
  <si>
    <t>Matanao Blaan Mangcal Kinoc Ancestral Domain</t>
  </si>
  <si>
    <t>So. Sangguilangan, Ma-a, Davao City</t>
  </si>
  <si>
    <t>Kalagan</t>
  </si>
  <si>
    <t>AFLA 40 Block 1, Brgy. Panaglib, Kiblawan, Davao del Sur</t>
  </si>
  <si>
    <t>Sitio Maggihay, Brgy. Bobon, Mati City, Davao Oriental</t>
  </si>
  <si>
    <t>Masagnay Clan</t>
  </si>
  <si>
    <t>Brgy. Binugao, Sirawan, Toril, Talomo, Bunawan, Lasang, Davao City</t>
  </si>
  <si>
    <t>R12-MAK-1204-027</t>
  </si>
  <si>
    <t>R12-MAL-0408-072</t>
  </si>
  <si>
    <t>Barangay Upper Biangan, Nagpan, Malalag, Cogon, Poblacion, Banahaw, Tamban, Malanadag, Datal Tampal, Atlae, Kiblat, Malabod, Alkikan, Barrio Blaan, Datal Bila, Datal Batong, Ampon, Lutay, Lower Mainit, San Roque, San Miguel, PANAMIN, San Juan, Kinabalan, Talus, Banate, J.P. Laurel, Malungon Ganay, Kawayan, Upper Lumabat, Datal Batong &amp; Kibala, all in the Municipality of Malungon, Province of Sarangani</t>
  </si>
  <si>
    <t>Blaan-Tagakaulo</t>
  </si>
  <si>
    <t>R12-GLA-0609-112</t>
  </si>
  <si>
    <t>Datal Bukay , Alegado &amp; Portion Congan, Glan, Saranggani</t>
  </si>
  <si>
    <t>Blaan Manobo</t>
  </si>
  <si>
    <t>R12-CAR-0703-0009</t>
  </si>
  <si>
    <t>Aromanon-Manobo</t>
  </si>
  <si>
    <t>R12-KID-0204-017</t>
  </si>
  <si>
    <t>Sitios of Sayaban, Sudsuhayan, Agco, Tinago, Angge and Songsongan, Barangay Ilomavis; Sitios Maweg, Lumot, Passong, Basingon, Pamatao, Inanapo, Kallay, Mook, Tambahan, Tuvohan and Kanipisan, Barangay Balabag, all within the City of Kidapawan; and a portion of Kawayan Area, Municipality of Magpet, Province of North Cotabato</t>
  </si>
  <si>
    <t>Obo-Menuvu</t>
  </si>
  <si>
    <t>R12-ESP-0918-229</t>
  </si>
  <si>
    <t>Brgy. Salumping, Esperanza and Legodon, Portions of Brgys. Pamantingan, Margues &amp; Ilian, All in the Mun. of Esperanza, portion of Brgy. Bual, Mun. of Isulan, Sultan Kudarat and Brgy. Tubak, Mun. of Ampatuan, Maguindanao</t>
  </si>
  <si>
    <t>Teduray &amp; Manobo Dulangan</t>
  </si>
  <si>
    <t>R12-MAT-0116-202</t>
  </si>
  <si>
    <t>Brgys. Macabinban, Cadis, Malapag, Laliongan, Manili, Lanoon, Pebpoloan, Tamped 1 &amp; 2, Arakan, Taguranao, Bato, Pinamaton, Minamaing, Lampayan, &amp; Latagan, potion of Muns. Of Matalam, Kabacan &amp; Carmen all in South Cotabato</t>
  </si>
  <si>
    <t>Erumanen ne Menuvu</t>
  </si>
  <si>
    <t>R12-LAK-0308-069</t>
  </si>
  <si>
    <t>Sitios of Tasaday, Blit, Tasufao, Lamfenek, Lambentong, Tulo, Datal, Lawa, Tubak, Fulosubeng, Fenohok, Luyong, Blugsanay &amp; Lambadak, Barangay Ned, Municipality of Lake Sebu, South Cotabato Province</t>
  </si>
  <si>
    <t>T'boli, Manubo, Tasaday</t>
  </si>
  <si>
    <t>R12-TBO-1207-059</t>
  </si>
  <si>
    <t>Barangays of Aflek, Afus, Basag, Datal Bob, Datal D’Lanag, Kematu, Lambuling, Lamhaku, Lamsalome, Lambangan, Malugong, Maan, Mongokayo, Talcon, Talufo, Tudok, Tbolok, Salacafe, Poblacion(portion), Desawo(portion), New Dumangas(portion), Laconon(portion), Edwards(portion), Sinolon(portion), and Lampari(portion), all in the municipality of T’boli; portion of Barangay Veterans, municipality of Surallah; portion of Barangay Matin-ao, municipality of Polomolok; portion of Barangay Simbo, municipality of Tupi, all in the province of South Cotabato; portion of Barangay Maligang, municipality of Maasim and portion of New La Union, municipality of Maitum, province of Saranggani</t>
  </si>
  <si>
    <t>T'boli &amp; Blaan</t>
  </si>
  <si>
    <t>R12-MAI-0110-154</t>
  </si>
  <si>
    <t>Maitum and Kiamba, Sarangani Province; portion of Ned, Lake Sebu, South Cotabato</t>
  </si>
  <si>
    <t>T'boli &amp; Manobo</t>
  </si>
  <si>
    <t>R12-TAM-0309-108</t>
  </si>
  <si>
    <t>Brgys. Danlag, Pulabato &amp; Tablu, Mun. Of Tampakan, Province of South Cotabato</t>
  </si>
  <si>
    <t>R12-LAK-0110-155</t>
  </si>
  <si>
    <t>Lake Sebu, South Cotabato</t>
  </si>
  <si>
    <t>T'boli and Ubo</t>
  </si>
  <si>
    <t>R12-MAG-1108-088</t>
  </si>
  <si>
    <t>Barangays Manobisa and Imamaling, Municipality of Magpet, Province of North Cotabato</t>
  </si>
  <si>
    <t>Ubo-Manobo</t>
  </si>
  <si>
    <t>R12-MAG-0814-172</t>
  </si>
  <si>
    <t>So. Saling-sing, Lubas, Pundok, San Roque, Malinao, &amp; Manado, Brgys. Amabel, Magpet, North Cotabato</t>
  </si>
  <si>
    <t>R12-ALA-1114-175</t>
  </si>
  <si>
    <t>Brgys. Domolok, Datal Anggas, Alegria, Paraiso, Tokawal, Baluntay, Bagacay, Maribulan, Poblacion, Pag-asa, Spring &amp; Kawas, Mun. of Alabel,Sarangani</t>
  </si>
  <si>
    <t>Tagakaulo-B'laan</t>
  </si>
  <si>
    <t>R12-MAG-0909-139</t>
  </si>
  <si>
    <t>Barangay Manobo-Tico, Municipality of Magpet, North Cotabato</t>
  </si>
  <si>
    <t>R12-SEN-0609-111</t>
  </si>
  <si>
    <t>Senator Ninoy Aquino (Kulaman), Sultan Kudarat</t>
  </si>
  <si>
    <t>Manobo-Dulangan</t>
  </si>
  <si>
    <t>R12-ARA-0918-231</t>
  </si>
  <si>
    <t>Brgys. Of Kabalantian, Binoongan, Datu Matangkil, Anapolon, Ma. Caridad, Napalico, Katipunan, Datu Ladayon, San Miguel Doroluman, Greenfield, Salasag, Sto. Niño, Tumandig, Lanao Kuran, Allab, Meocan, Ganatan, Dallag, Libertad, Malibatuan, Naje, Makalangkot, &amp; Badiangon, All in the Mun. of Arakan; Brgy. Malatab, Malire, Malangag, Pontavedra, V. Cadungon, Datu Agod, Camutan Canaan, Dolores, Magsaysay, Kiyaab, Luhong, &amp; Poblacion, All in the Mun. of Antipas; Brgys. Kisupaan, Ilustre, Sarayan, North Grenhils, Camasi, Idaoman, Mabuhay, &amp; F. Cajelo, All in the Mun. of Pres. Roxas; Brgys. Sarayan South, Bato, Bangbang, Sta. Maria Linao, Alimodian, &amp; Latagan, All in the Mun. of Matalam, Prov. Of Cotabato</t>
  </si>
  <si>
    <t>Tinonanon-Monuvu</t>
  </si>
  <si>
    <t>R12-CAR-1013-164</t>
  </si>
  <si>
    <t>Brgy. Aroman, and portions of Brgy. Ranzo Palanggalan, Bepoloan, Lanoon, Manili, Kilala, Kimadzil, Bentangan, Liliongan and Kibudtungan,Kibudtun Gan, all in , Mun. of Carmen, Prov. Of North Cotabato.</t>
  </si>
  <si>
    <t>Aromanen-Manobo</t>
  </si>
  <si>
    <t>R12-KAL-1213-166</t>
  </si>
  <si>
    <t>Sitios Pungpungan 1, Agsam, Samadi, Kalamangan, Menorok &amp; Apaan, Barangay Limulan; Sitio Puungpungan 2, Bawing Dakelkayo, &amp; Magwawa of Barangays Hinalaan, Municipality of Kalamansig, Sultan Kudarat</t>
  </si>
  <si>
    <t>R12-TAN-0609-113</t>
  </si>
  <si>
    <t>Barangays Tinongkop, Libas, Maibo, Bukay Pait &amp; DumadaligMunicipality of Tantangan; Barangays San Miguel, Puti &amp; Tinago Municipality of Norrala, Province of South Cotabato</t>
  </si>
  <si>
    <t>T'boli</t>
  </si>
  <si>
    <t>R12-LUT-0814-171</t>
  </si>
  <si>
    <t>So. Datal-Lanao, Magulong, Macapol, Tanansangan Poblacion, Barangays Tananzang, Lutayan, Sultan Kudarat</t>
  </si>
  <si>
    <t>R12-SUR-1013-163</t>
  </si>
  <si>
    <t>Barangays Hanoon, Lower &amp; Upper Maculan, Halilan, Lamcade, Denlag, Klubi, Lamdalag, Poblacion, Lake Seloton, Lake Lahit, Talisay, Lamlahak, T'konel, Bacdulong, Tasiman, Luhib, &amp; Lamfugon, Municipality of Lake Sebu, South Cotabato</t>
  </si>
  <si>
    <t>T'boli-Ubo</t>
  </si>
  <si>
    <t>R12-PIG-0514-169</t>
  </si>
  <si>
    <t>Sitios Payong-Payong, buluan, Sapi, Dakulipa, Lampaki, Limatong &amp; Dalumangkum, Barangays Renibon, &amp; Kimarayag, Municipality of Pigcawayan, Province of Cotabato</t>
  </si>
  <si>
    <t>Manobo-Aromanon</t>
  </si>
  <si>
    <t>R12-MAL-1015-189</t>
  </si>
  <si>
    <t>R12-PAL-0218-221</t>
  </si>
  <si>
    <t>Sitios Biao, Belkayo, Sangaybebe, Tenuso, Melalag, Togontogon, Salagbanog, Mimakaw, Kamantis, Kaloplop, Payong-payong and Salabitan of Bgry. Napnapon; Sitios Ilbog, Mebolo, Mebpapan, Matingaw, Salag-uged, Pliko, Uluson, Legaeban, Sugudsuli, Kolosoy and Mailib of Brgys. Baluan &amp; portions of Brgy. Molon &amp; Kalibuhan,Palimbang, Sultan Kudarat</t>
  </si>
  <si>
    <t>Manobo Dulangan</t>
  </si>
  <si>
    <t>R12-LIB-0216-207</t>
  </si>
  <si>
    <t>Mun.of Libungan: Brgys. Malengen, Kapayawi, Palao, Kitubod, Barongis, Abaga, Cabaruyan, Montay, Grebona, Sinapangan, Demapacao, Ulamian, Baguer, Gumaga, Poblacion, Kiloyao &amp; Cabpangi; 
 Mun.of Alamada: So.Mamaan, Brgys. Pacao; 
 Mun.of Aleosan: Brgys. Palacat, Pentil, Lawili, New Panay, New Leon, Tomado, Malapang, Catalicanan, DUaling, San Mateo, Upper Mingading &amp; Lower Mingading; 
 Mun.of Midsayap: Brgys. Malamote, Arizona, Upper Bulanan, Milaya, Anonang, Bitoka, Kimagango, Sta.Cruz, Ilbocean,Upper Labas, Villarica, Sadaan, Poblacion &amp; Kiwanan; 
 Mun.of Pikit: Brgys. Nalapaan, Tinutulan &amp; Kalacagan; All in Prov.of Cotabato</t>
  </si>
  <si>
    <t>Erumanen Menuvu</t>
  </si>
  <si>
    <t>R12-KOR-0515-183</t>
  </si>
  <si>
    <t>So. Salkan, Barangay Paraiso; Barangay Bulol (now Asumption); So. Acub, Barangay San Isidro and So. El Gawel, Barangay Saravia, Koronadal City, South Cotabato</t>
  </si>
  <si>
    <t>R12-KID-0918-230</t>
  </si>
  <si>
    <t>Sitio Sumayahon, Lappan, Riverside, Embasi, Bagongsilang, all in Brgy. Perez, Kidapawan City North Cotabato</t>
  </si>
  <si>
    <t>Obo-Manuvu</t>
  </si>
  <si>
    <t>R12-BAN-1015-190</t>
  </si>
  <si>
    <t>Brgys. Lamparin, Lambingi, Lam Afus, Lamba, Rang-ay, El Nanok, Lam Vicente, &amp; Malaya, Mun. Of Banga, South Cotabato</t>
  </si>
  <si>
    <t>Blaan &amp; Tboli</t>
  </si>
  <si>
    <t>R12-SUR-0218-222</t>
  </si>
  <si>
    <t>Brgys. Colungulo, Little Baguio, Moloy and Talahik, and Upper Sepaka Surallah, South Cotabato</t>
  </si>
  <si>
    <t>R12-MAG-0918-228</t>
  </si>
  <si>
    <t>Brgys. Bongolanon, Don Panaca, Magcaalam,Bangkal, Sallab, Kinarum, Temporan, Basak, Bagumbayan, Balete, Datu Celo, Noa, Binay, &amp; Kisandal, Mun. Of Magpet, Prov. Cotabato</t>
  </si>
  <si>
    <t>R12-ESP-0117-214</t>
  </si>
  <si>
    <t>So. Manirub, Brgys. Pamantingan, Margues , Mun. Of Esperanza, Prov. Of Sultan Kudarat</t>
  </si>
  <si>
    <t>Tiruray</t>
  </si>
  <si>
    <t>R12-KID-0119-240</t>
  </si>
  <si>
    <t>Brgys. Ilomavis &amp; Balabag, City of Kidapawan, &amp; portion of Brgy. Bongolanon, Mun. of Magpet, Prov. of North Cotabato</t>
  </si>
  <si>
    <t>Obo-Monuvu</t>
  </si>
  <si>
    <t>R12-POL-1119-247</t>
  </si>
  <si>
    <t>Portion of Brgy. Landan, Municipality of Polomolok and Portion of Conel, General Santos City, South Cotabato</t>
  </si>
  <si>
    <t>Brgy. Maligo, Landan, Polo, Palkan, and Kinilis Mun. of Polomolok, South Cotabato</t>
  </si>
  <si>
    <t>Barangays Bato-Bato, Lama-Lama, Kimahuring, Datu Sundungan, Datu Inda, Kisupaan, Anggaan, Omonay, Tangkulan &amp; Lagandang, Pres. Roxas Municipality; Sanipon Municipality</t>
  </si>
  <si>
    <t>So. Salnaong, Data Blao, Columbio, Sultan Kudarat</t>
  </si>
  <si>
    <t>So. Lower Balnabo, Brgy. Bawing, Sos. Ulo Cabo, Ulo Supo, Brgy Tambler &amp; So. Lower Aspang, Brgy. San Jose, Gen. Santos City</t>
  </si>
  <si>
    <t>Brgys. Of Calpidong, New Aklan, Batotoling, Rio Del Pilar, San Jose &amp; Batolaki: portion of Laguimit, Small Margus, Caltuad, E. Alegado, Cross, Pangyan, Burias, Baliton, Sufatubo, San Vicente, Big Margus &amp; Congan, Municipality of Glan, Sarangani</t>
  </si>
  <si>
    <t>Municipalities of South Upi,Datu Blah Sinsuat, Datu Odin Sinsuat, Datu Unsay,Ampatuan,Datu Saudi Ampatuan,Talayan,Guindulungan,Datu Hoffer, Datu Abdullah Sangki, North Upi, Maguindanao</t>
  </si>
  <si>
    <t>Teduray &amp; Lambangian Manobo</t>
  </si>
  <si>
    <t>Barangays Malitubog, Bao and Polayan, Municipality of Alamada and Barangay Malagap, Banisilan, All in Cotabato Province</t>
  </si>
  <si>
    <t>Brgys. Keytodac, Salangsang, Poloy-poloy, New Calinog, Bululawan &amp; Capilan, Mun. of Lebak, Prov. of Sultan Kudarat</t>
  </si>
  <si>
    <t>Sito Balnabu, Brgy. San Jose, General Santos City</t>
  </si>
  <si>
    <t>Datu Wasay, Datu Ito Andong, Obial, Sta. Clara, Sangay, Paril, Nalilidan, Sabanal, Kalamansig, Sultan Kudarat</t>
  </si>
  <si>
    <t>Kalamansig, Sultan Kudarat</t>
  </si>
  <si>
    <t>Manobo-Dulangan/ Teduray</t>
  </si>
  <si>
    <t>Miasong, Monteverde, Bagumbayan, Sultan Kudarat</t>
  </si>
  <si>
    <t>T'boli/Manobo-Dulangan</t>
  </si>
  <si>
    <t>Isulan &amp; Bagumbayan, Sultan Kudarat</t>
  </si>
  <si>
    <t>Bagumbayan, Sultan Kudarat</t>
  </si>
  <si>
    <t>Sitio Gumban, Titulok, Bagumbayan, Sultan Kudarat</t>
  </si>
  <si>
    <t>Sitio Tahakayo, Amsipit, Sitio Asnalaf, Lumasal, Sitio Kalon Bong, Data Fofo &amp; Datal Lanao, Brgy. Numoh &amp; Sitio Datal Basak, Brgy. Kablacan, Maasim, Sarangani</t>
  </si>
  <si>
    <t>Tboli</t>
  </si>
  <si>
    <t>Sitios Lam-alis, Lamgawel, Lamlus, Barangay Datalblao, Columbio, Sultan Kudarat</t>
  </si>
  <si>
    <t>Bai Saripinang (CADC 033), Busok, Titulok, Kabulanan, Kanulay and Sto. Niño, Bagumbayan, Sultan Kudarat</t>
  </si>
  <si>
    <t>Lumitan, Badiangon, Dumulon, Ligaw, Batang Badlas, Malatunol, Medol, Mina, Tibuhol, Magid, Kisik, Kipungit, Palimbang North, Sultan Kudarat</t>
  </si>
  <si>
    <t>Barangays San Jose and Mabini, Koronadal City, South Cotabato</t>
  </si>
  <si>
    <t>Luayon, Rodero, Santo Nino, Bato, New baguio, All in Makilala, Cotabato</t>
  </si>
  <si>
    <t>Sitio Kawa, Brgy. Esperanza &amp; Brgy. Lampagang, Tulunan North Cotabato</t>
  </si>
  <si>
    <t>Brgys. Linan and Cebuano, Tupi, South Cotabato</t>
  </si>
  <si>
    <t>Puas-inda and Brgy. Amas, Kidapawan City, North Cotabato</t>
  </si>
  <si>
    <t>Sitio Pagonay, Barangay Bai Saripinang, Bagumbayan, Sultan Kudarat</t>
  </si>
  <si>
    <t>Pres. Roxas, North cotabato</t>
  </si>
  <si>
    <t>Brgy. Apopong, Gen. Santos City</t>
  </si>
  <si>
    <t>Guhay Clan</t>
  </si>
  <si>
    <t>Sitio Kiapat, Ganatan, Arakan, North Cotabato</t>
  </si>
  <si>
    <t>Manojo Family</t>
  </si>
  <si>
    <t>Barangay Apopong, General Santos City</t>
  </si>
  <si>
    <t>Acop</t>
  </si>
  <si>
    <t>Sinawal, General Santos City</t>
  </si>
  <si>
    <t>Bantilan Clan</t>
  </si>
  <si>
    <t>Brgy. Sinawal, Gen. Santos City</t>
  </si>
  <si>
    <t>Family of Mariana "Ley" Galao-Olarte Clan</t>
  </si>
  <si>
    <t>Sabel</t>
  </si>
  <si>
    <t>Paglangan Clan</t>
  </si>
  <si>
    <t>Futos Calon Clan</t>
  </si>
  <si>
    <t>Brgy. San Jose, General Santos City</t>
  </si>
  <si>
    <t>Sitio Suiza, Brgy. Sinawal, General Santos City</t>
  </si>
  <si>
    <t>Bandigan-Ubeda (Palacios) Family</t>
  </si>
  <si>
    <t>Sitio Lanton, Apopong, General Santos City</t>
  </si>
  <si>
    <t>Pendatun Clan</t>
  </si>
  <si>
    <t>R12-MAA 1005-000050</t>
  </si>
  <si>
    <t>Maasim, Saranggani</t>
  </si>
  <si>
    <t>Fanggolo Clan</t>
  </si>
  <si>
    <t>R12-GSC 0110-000253</t>
  </si>
  <si>
    <t>R12-GSC 0110-000254</t>
  </si>
  <si>
    <t>R12-GSC 0110-000255</t>
  </si>
  <si>
    <t>R12-GSC 0110-000252</t>
  </si>
  <si>
    <t>Gawan Clan</t>
  </si>
  <si>
    <t>R12-GSC-0620-000311</t>
  </si>
  <si>
    <t>Datal Lamblong,Brgy. Fatima,Gen. Santos City, South Cotabato (CALT)</t>
  </si>
  <si>
    <t>Nei Galao Clan (Salarda)</t>
  </si>
  <si>
    <t>R12-GSC 1108-000191</t>
  </si>
  <si>
    <t>Sitios Banwalan &amp; Maligaya, Barangay San Jose, Gen. Santos</t>
  </si>
  <si>
    <t>Malo Clan</t>
  </si>
  <si>
    <t>R12-MAA 1108-000190</t>
  </si>
  <si>
    <t>Sitio Lamlabong, Amsipit, Maasim, Sarangani</t>
  </si>
  <si>
    <t>Meng-Olarte Family</t>
  </si>
  <si>
    <t>R12-BAG 1108-000189</t>
  </si>
  <si>
    <t>Sitios Kandang and Dawing, Barangay Bai Saripinang, Mun. Of Bagumbayan, Sultan Kudarat Prov.</t>
  </si>
  <si>
    <t>R12-GSC 0110-000250</t>
  </si>
  <si>
    <t>Brgy. Fatima, General Santos City</t>
  </si>
  <si>
    <t>Bansalao-Banisil Family</t>
  </si>
  <si>
    <t>R12-GSC 0210-000260</t>
  </si>
  <si>
    <t>Tinoto, Maasim, Sarangani</t>
  </si>
  <si>
    <t>Abdul Bali Clan</t>
  </si>
  <si>
    <t xml:space="preserve">Brgy. Kablon, Tupi, South Cotabato </t>
  </si>
  <si>
    <t>B'laan (Dawang, Dani &amp; Gulada Clan)</t>
  </si>
  <si>
    <t xml:space="preserve">Sitio Banwalan, Kalsangi, Polomolok, South Cotabato </t>
  </si>
  <si>
    <t>Imba Clan</t>
  </si>
  <si>
    <t xml:space="preserve">Barangay Maligo, Polomolok, South Cotabato </t>
  </si>
  <si>
    <t>B'laan (Pandatu-ula Clan)</t>
  </si>
  <si>
    <t>Brgy. Mabuhay and Conel, General Santos, South Cotabato(CALT)</t>
  </si>
  <si>
    <t>B'laan (Bagon Clan)</t>
  </si>
  <si>
    <t xml:space="preserve">So. Lower Balnabo, Brgy. Bawing, Sos. Ulo Cabo, Ulo Supo, Brgy Tambler &amp; So. Lower Aspang, Brgy. San Jose, Gen. Santos City </t>
  </si>
  <si>
    <t>Aguira-Sulanting and Calatao Clans</t>
  </si>
  <si>
    <t xml:space="preserve">Tukananes, Cotabato City </t>
  </si>
  <si>
    <t>Teduray (Talela Clan)</t>
  </si>
  <si>
    <t xml:space="preserve">So. Datal Dufet, Kamanga, Maasim, Sarangani </t>
  </si>
  <si>
    <t>Tampat, Tinoto, Maasim, Sarangani</t>
  </si>
  <si>
    <t>Ismael Clan</t>
  </si>
  <si>
    <t>Sitio Tampat, Brgy. Tinoto, Maasim, Sarangani</t>
  </si>
  <si>
    <t>Martin Modia Clan</t>
  </si>
  <si>
    <t>Sitio Libas, Kamanga, Maasim, Sarangani</t>
  </si>
  <si>
    <t>Joquin Modia Clan</t>
  </si>
  <si>
    <t>Katawel &amp; Fungol Alngabong, Labangal, General Santos City</t>
  </si>
  <si>
    <t>Pandian Clan</t>
  </si>
  <si>
    <t>Datal Lamblong,Brgy. Fatima,Gen. Santos City, South Cotabato (CAAP)</t>
  </si>
  <si>
    <t>Brgy. Tambler, General Santos City</t>
  </si>
  <si>
    <t>Bansalao Ludji Clan</t>
  </si>
  <si>
    <t>Cablo and Kapaya, Bagumbayan, Sultan Kudarat</t>
  </si>
  <si>
    <t>Heirs of Datu Sanduyogan/ Maguindanaon</t>
  </si>
  <si>
    <t>Lebak, Sultan Kudarat</t>
  </si>
  <si>
    <t>Descendants of Datu Manman</t>
  </si>
  <si>
    <t>Lilongan Carmen, North Cotabato</t>
  </si>
  <si>
    <t>Kirenteken/ Mansampay Clan</t>
  </si>
  <si>
    <t>Purok Kulasi, Labangal, Gen. Santos City</t>
  </si>
  <si>
    <t>Portion of Brgy. Apopong, General Santos City; portionof Silway 7, Silway 8, Glamang, Polomolok, South Cotabato;</t>
  </si>
  <si>
    <t>Undi Clan - Blaan (Badol Undi Calim-frist petitioner)</t>
  </si>
  <si>
    <t>Calotan, Saeg, Calumpang, General Santos City</t>
  </si>
  <si>
    <t>R13-LAN-1102-0002</t>
  </si>
  <si>
    <t>Barangays of Pakuan, Calatngan, Maitum and Mabuhay, Cayale and Cabangahan, Municipalities of Lanuza, San Miguel, Tandag and Tago, all in the Province of Surigao del Sur</t>
  </si>
  <si>
    <t>R13-SLU-0908-079</t>
  </si>
  <si>
    <t>Brgy. Binicalan, San Luis, Agusan del Sur</t>
  </si>
  <si>
    <t>Manobo and Tagaarog</t>
  </si>
  <si>
    <t>R13-LAS-0609-118</t>
  </si>
  <si>
    <t>Sitios Bokbokon &amp; Binaway, Brgy. Lawan-lawan, Mun. Of Las Nieves, Agusan del Norte Prov. And Sitio Minpakiki, Brgy. Kalipay, Gingoog City, prov. Of Misamis Oriental</t>
  </si>
  <si>
    <t>R13-ROS-0908-078</t>
  </si>
  <si>
    <t>Brgy. Maligaya, Bayugan 3, Wasian, Sta. Cruz, Cabantao, Marfil, Libuc. Mun. of Rosario, Agusan del Sur. &amp; portion of Sitio San Isidro, Brgy. San Vicente, Tagbina, Surigao Del Sur</t>
  </si>
  <si>
    <t>R13-CAB-1108-092</t>
  </si>
  <si>
    <t>Barangays Calamba, Mahaba Del Pilar, Bayabas and Putting Bato, Municipality of Cabadbaran; Barangays Tagmamarkay and Telesfora of the Municipality of Tubay; and Barangays Jagupit, san Isidro and Curva, Municipality of SanTiago, Agusan del Norte</t>
  </si>
  <si>
    <t>R13-BIS-0408-070</t>
  </si>
  <si>
    <t>Barangay Pamaypayan and San Jose, Bislig City, portion of the Municipality of Lingig, all in the Province of Surigao del Sur and portion of the Municipality of Trento, Agusan del Sur</t>
  </si>
  <si>
    <t>R13-CLA-0906-048</t>
  </si>
  <si>
    <t>R13-MAL-0521-254</t>
  </si>
  <si>
    <t>Brgys. Cantugas, Mun. of Mainit; Brys. Magtangele, Balite, Amontay, Jubgan, Mun. of San Francisco; Brgy. Doro (Binucaran), Mun. of Malimono; Brgys. Ima and Gacepan, Mun. of Sison, Surigao del Norte &amp; brgy. Mat-I, Surigao City (MAMASANSISU)</t>
  </si>
  <si>
    <t>R13-CAG-0110-153</t>
  </si>
  <si>
    <t>Sitio Mam-on, Brgys. Tubo-tubo; Sitio Cagborac &amp; Hinayaan, Brgys. bacolod, Municipality of Cagwait; portion of Sitio Hapnit, Brgys. San Pedro Municipality of Marihatag &amp; Portion of Sitio Tagkarit, Brgys. Panaosawon, Municipality of Bayabas, all in the Province of Surigao del Sur</t>
  </si>
  <si>
    <t>R13-LOR-1108-090</t>
  </si>
  <si>
    <t>Barangay Poblacion and Katipunan, Municipality of Loreto, Province of Agusan del Sur</t>
  </si>
  <si>
    <t>R13-SIB-1108-093</t>
  </si>
  <si>
    <t>Barangays Padiay, Kulambugan, Tered, Sta. Cruz, San Isidro, Banagbanag, New Tubigon; sitio San Roque, Magsaysay, Purok 4, 5, 6 &amp; 7, Villangit, barangay El Rio; Brgy. del Rosario, Mahayahay, Magkalapi, barangay Sta. maria, municipality of Sibagat, province of Agusan del Sur and portion of barangay Tago, Municipality of Carmen, province of Surigao del Sur</t>
  </si>
  <si>
    <t>R13-LAN-0609-114</t>
  </si>
  <si>
    <t>So. Himatagan, Brgys. Agsam &amp; Sitio Ebuan, Brgys. Mampi, Municipality of Lanuza, Sitio poog, Brgys. Maitum, So. Hitaub, Brgys. Awasian &amp; Brgys. Mabuhay, Municipality of Tandag; &amp; Sitio Suba &amp; Sitio Hemat-e Brgys. Cayale, Municipality of Tago &amp; portions of the Municipality of Cortes, all within the Province of Surigao del Sur</t>
  </si>
  <si>
    <t>Barangays Kasapa I &amp; II, Angheles, Langgasian, Lydia, Waloe, Valentina, Halapitan, Bataan, Km. 41, Municipality of Lapaz, &amp; Portion of Loreto, Province of Agusan del Sur &amp; portions of Bukidnon</t>
  </si>
  <si>
    <t>R13-TAL-0908-077</t>
  </si>
  <si>
    <t>Brgys. Causawagan, La Flora, Sabang-gibong &amp; Maharlika, Municipality of Talacogon, Agusan del Sur</t>
  </si>
  <si>
    <t>R13-SNM-0609-116</t>
  </si>
  <si>
    <t>R13-VER-1108-089</t>
  </si>
  <si>
    <t>Sta. Emilia, Del Monte, Sinobong, Binongan, La Fortuna, Limot, Caigangan, Bacay 2, Poblacion, Sampaguita, Candiis, Sisimon, Anitap, Sta. Cruz, Katipunan, Sawagan, Don Mateo and Masayan, Municipality of Veruela; Barangay Awao and Sayon, Municipality of Sta. Josefa, all in the province of Agusan del Sur and barangay Candiis, Anitap, Sta. Cruz, Katipunan and Sisimon, municipality of Laak and barangay Awao, municipality of Monkayo, all in the province of Compostela Valley</t>
  </si>
  <si>
    <t>R13-BUN-0909-136</t>
  </si>
  <si>
    <t>Barangays Poblacion, Imelda, Consuelo, Bunawan Brook, Nueva Era, San Andres, Mambalili, San Marcos, Libertad, Municipality of Bunawan, Province of Agusan del Sur</t>
  </si>
  <si>
    <t>R13-ROS-1209-142</t>
  </si>
  <si>
    <t>Sitio Palibo, Barangays Novele, Rosario, Agusan del Sur</t>
  </si>
  <si>
    <t>R13-JAB-0909-134</t>
  </si>
  <si>
    <t>So. and Barangays Mayoos, Apa-Apa, Puyo River, Mailag and Pingutan, Municipality of Jabonga, Province of Agusan del Norte; Pangaylan, Cadahondahonan, casagayan, Maraat, Bolo, Nagtal-o, Ilong-ilong, Palo Dose, Kapak-wan, Tumarong, Dagusan, Sagbongan, Municipality of Santiago, Province of Agusan del Norte andCanaway, Bangayan, Sapanta Valley, Mahayahay, Portion of Kitcaharao, Agusan del Norte</t>
  </si>
  <si>
    <t>R13-CAR-0609-115</t>
  </si>
  <si>
    <t>Sitio Hubason, Brgys. Poblacion, Municipality of Carmen; So. Himatagan, Brgys. Agsam &amp; So. Ebuan, Barangays Mampi, Municipality of Lanuza; So. Poog, Bargay, Maitom, Sitio Hitaub, Brgys. Awasian &amp; Brgys. mabuhay, Municipality of Tago and portions of Municipality of Cortes, all within the Province of Surigao del Sur</t>
  </si>
  <si>
    <t>R13-BIS-0119-239</t>
  </si>
  <si>
    <t>Sitio Sote &amp; Bayabas of Brgy. Burboanan &amp; Sitio Baguis of Brgy. Mone all in Bislig City, Surigao del Sur</t>
  </si>
  <si>
    <t>R13-BUT-0909-135</t>
  </si>
  <si>
    <t>Sitios Mahayahay, Tagkiling, tagubon, Iyao, Dagyaman, Sinaka, Patagon and Kulambogan, Barangay Anticala and portion of Pianing, Butuan City, Agusan del Norte</t>
  </si>
  <si>
    <t>R13-TRE-0518-223</t>
  </si>
  <si>
    <t>Brgys. Salvacion, San Ignacio, Sta. Maria, San Isidro, San Roque, Tudela, Manat, Pangyan, Cuevas, Cebolin, New Visayas and portion of Langkilaan, Municipality of Trento, Agusan del Sur</t>
  </si>
  <si>
    <t>R13-ESP-1021-255</t>
  </si>
  <si>
    <t>Brgys. Guibonon, Kalabuan, Agsabu, Salug, Balobo, Bakingking, Kinamaybay, Maasin, Sinakungan, San Vicente, Tagbalili, Bunaguit, Maliwanag, Portions of Tagbase, Remedios, Milagros, Hawilian, Nato, Segunda and Tahina, All in the Mun. of Esperanza, Agusan del Sur ; &amp; portion of Brgy. Minalwang, Mun. of Minalwang, Prov. of Misamis Oriental</t>
  </si>
  <si>
    <t>R13-SLU-1220-250</t>
  </si>
  <si>
    <t>Mahagsay, Sta. Rita, Policarpo, Nuevo Trabaho, San Pedro &amp; Portion of Brgys. Balit, Binicalan, Mahayahay &amp; Sta. Ines, Mun. of San Luis, Agusan del Sur</t>
  </si>
  <si>
    <t>R13-BAY-0219-246</t>
  </si>
  <si>
    <t>(28 Barangays); Sta Irene, Calaitan, Wawa, Mt. Ararat, Berseba, San Juan, Sto Niño, Mamayag, Tagubay, Del Carmen, Claro Cortez, Magkiangkang, Villa Undayon, New Salem, Getsemani, Mt. Carmel, Hamogaway, Grace State, Poblacion, Mt. Olive, Pinanggalaan, Mabuhay, Sagmone, San Agustin, Katipunan, Panaytay, Sta. Teresa, Bayugan city;Brgys. Pinandagatan &amp; Ilihan, Mun of Sibagat &amp; Brgy. Sta. Irene, Mun of Prosperidad, Agusan del Sur</t>
  </si>
  <si>
    <t>So. Dinarawan, Brgys. San Pablo, Poblacion, Bunga, San Vicente, &amp; Magdagooc, all in the Mun of Jabonga; Brgys. Anibongan, Crossing, San Roque, Tagbuyawan, Tapian, Mainit Lake, Portion of Alipao, Alegria,Jaliobong,Baleguian &amp; Cuyago,all in the Mun. of Kitcharao, Prov of Agusan del Norte</t>
  </si>
  <si>
    <t>R13-TUB-1218-237</t>
  </si>
  <si>
    <t>Sitio Coro, Colorado; La Paz &amp; E. Morgado, Municipalities of Santiago and Jabonga &amp; Brgy. Binuangan, Tagpangahoy, Tinigbasan &amp; Lawigan, Mun. of Tubay, Agusan del Norte</t>
  </si>
  <si>
    <t>R13-CAR-0119-238</t>
  </si>
  <si>
    <t>Brgys. Pantukan, Adlay, Babuyan,Panikian, Dahican &amp; Portion of Bon-ot, Mun. of Carrascal; Cabangahan and Lobo, Mun. of Cantilan; Bayogo, Madrid; and Hinapuyan &amp; Portion of Brgys. Esperanza, Cancavan &amp; Puyat, Mun. of Carmen, Surigao del Sur</t>
  </si>
  <si>
    <t>R13-LIN-0117-210</t>
  </si>
  <si>
    <t>Barangays Rajah Cabungsuan, portion of Brgys. Poblacion, Pigtilaan, San Roque Municipality of Lingig, Surigao Del Sur; and portion of Brgys. Caatihan Municipality of Boston, Davao Oriental</t>
  </si>
  <si>
    <t>R13-RTR-1121-256</t>
  </si>
  <si>
    <t>San Antonio, Portions of Tagbongabong &amp; Balang-Balang,Municipality of RTR; Portions of Brgy. Calamba, Cabadbaran City &amp; Portion of Brgy. Anticala, Butuan City, Agusan del Norte</t>
  </si>
  <si>
    <t>R13-BUE-0121-252</t>
  </si>
  <si>
    <t>Brgy. Tama, Mun. of Magsaysay, Prov. of Misamis Oriental; portion of Brgy. Kinamaybay, Mun. of Esreranza, Prov. of Agusan del Sur; Portion of Brgys. Tagkatong, Manoligao, Rojales &amp; Poblacion, Mun. of Carmen; Portion of Brgy. Culit, Mun. of Nasipit; Portion of Brgys. Guinabsan, Sangay, Olave, Simbalan, Alubihid, Macalang, Rizal, Talo-ao &amp; Abilan, Mun. of Buenavista; Portion of Brgys. Lawan Lawan, Casiklan, Durian, Ibuan, &amp; Balungagan, Mun. of Las Nieves &amp; Portion of Brgys. Nong-Nong &amp; Tungao, City of Butuan, Prov. of Agusan del Norte (LASBUENASCAR)</t>
  </si>
  <si>
    <t>Portion of Brgy.Lydia, La Paz; Zillovia, Talacogon;and Mahayahay, San Luis, all in the province of Agusan del Sur</t>
  </si>
  <si>
    <t>Portion of Brgy Comota and Osmeña, La Paz; portion of Brgy Desamparados and Marbon, Talacogon, all in the province of Agusan del Sur</t>
  </si>
  <si>
    <t>Brgy. Mat-e and portion of San isidro, Lapinigan, Pasta, Bayugan II, Karaos, Ormaca, and Alegria  all in the Mun. of San Francisco, Agusan del Sur; and portion of Brgys. Campbagang &amp; Javier, Mun. of Barobo, Surigao del Sur</t>
  </si>
  <si>
    <t>Portion of Brgys. Hinagdanan, Maglatab, Ugoban, San Vicente II, Santa Juana, Doña Carmen, Soriano, all in the Mun. Of Tagbina Carmen, Soriano, all in the Mun. Of Tagbina and Sitio Bingcungan, Brgy. Bigaan, Mun of Hinatuan, Surigao del Sur</t>
  </si>
  <si>
    <t>Manobo and Mandaya</t>
  </si>
  <si>
    <t>Brgys. Poblacion, Nueva Gracia, Violanta, Magaud, Maitom, Sta. Teresa, Sto Tomas, Waloe, Kasapa-I, San Vicente, Johnson, San Isidro, San Mariano, Sto Nino, Binucayan, Kauswagan, Sabud, Mabuhay, Ferdinand and Bugdangan, Mun. of Loreto, Agusan del Sur</t>
  </si>
  <si>
    <t>Brgy San Isidro, St. Christine, Manyayay, Diatagon, Banahao and Ganayon, municipality of Lianga; Brgy Mahaba, San Isidro, San Pedro and Mararag, municipality of Marihatag; Brgy Buatong, Kauswagan, Salvacion, Janipaan and Gata, municipality of San Agustin, all in the province of Surigao del Sur</t>
  </si>
  <si>
    <t>Manobo &amp; Mamanwa</t>
  </si>
  <si>
    <t>Brgy San Jose, San Toribio, Valentina, Odiong, Duangan, Guadalupe, Catmonon, Anolingan, Aguinaldo, McArthur, Cebulan, and portions of Labao, Crossing Luna &amp; Sta. Fe, municiality of Esperanza; portion of Brgy Marcelina, Charito, Gamao and Katipunan, City of Bayugan; portion of Brgy Anislagan, Wegguam and Dimasalang, municipality of San Luis, all in the province of Agusan del Sur</t>
  </si>
  <si>
    <t>Brgys. Kioya, portions of Villangit, Tag-uyango, Sinai and Poblacion, Municipality of Sibagat, Agusan Del Sur; Barangays Marcos Calo, portions of Katipunan, Bonifacio and Rosario, Municipality of Las Nieves, Agusan Del Norte; and portions of Barangays Sumile, Florida and Mandamo, Butuan City, Agusan Del Norte</t>
  </si>
  <si>
    <t>Brgys. Bogac, Pagtilaan, Union, Muns. Of Lingig, Surigao del Sur</t>
  </si>
  <si>
    <t>Brgy. Zillovia, Mun. of Talacogon &amp; Brgy. Coalicion, San Luis, Agusan del Sur (LUKAK)</t>
  </si>
  <si>
    <t>Brgy. Marbon &amp; Desamparados, Mun. of Talacogon, Agusan del Sur (BKMK)</t>
  </si>
  <si>
    <t>Brgy. Tambis,Ginghalinan Camp Bagang &amp; Javier, Muns. Of Barobo, Surigao del Sur</t>
  </si>
  <si>
    <t>Portions of Brgy. Bonbon, Kinamlutan, Libertad, Bancasi, Nongnong &amp; Dumalagan, all of Butuan City, Agusan del Norte</t>
  </si>
  <si>
    <t>Brgy Simbalan and Portions of Buenavista, Agusan del Norte</t>
  </si>
  <si>
    <t>Brgys. Sta. Irene,La Purisima, San Martin &amp; port. Of Mabuhay, Prosperidad, Agusan del Sur</t>
  </si>
  <si>
    <t>Sitio Panamin, Madrid, Lagangan, Brgy. Caras-an, Anhao Daan, Layog, Muns. Of Tago, Surigao del Sur</t>
  </si>
  <si>
    <t>Brgys. Ebro, Borbon, Rizal, New Visayas, San Francisco, Agusan del Sur</t>
  </si>
  <si>
    <t>Maibu, Butuan City, Agusan Del Norte</t>
  </si>
  <si>
    <t>Manobo &amp; Higaonon</t>
  </si>
  <si>
    <t>Brgy. Aurora &amp; Katipunan, Prosperidad, Agusan del Sur</t>
  </si>
  <si>
    <t>Sitio Tambo, Bat-ang, Mahayahay, Mahab, Sitio Laminga, Brgy. Don Alejandro, &amp; Sitio Boboynon, Umayam San Luis, Agusan del Sur</t>
  </si>
  <si>
    <t>Sitio Ayungon, Tagbulakan &amp; Casilayan, Brgy. Mahayahay San Luis, Agusan del Sur</t>
  </si>
  <si>
    <t>APPROVED &amp; UNREGISTERED</t>
  </si>
  <si>
    <t>APPROVED &amp; REGISTERED</t>
  </si>
  <si>
    <t>12-19-2007</t>
  </si>
  <si>
    <t>Region 1</t>
  </si>
  <si>
    <t>Region 2</t>
  </si>
  <si>
    <t>09-28-2020</t>
  </si>
  <si>
    <t>Region 3</t>
  </si>
  <si>
    <t>Region 4-A</t>
  </si>
  <si>
    <t>R06&amp;R07-KAB-0104-013</t>
  </si>
  <si>
    <r>
      <t xml:space="preserve">CADT/CALT NO.
</t>
    </r>
    <r>
      <rPr>
        <b/>
        <sz val="11"/>
        <color rgb="FFFF0000"/>
        <rFont val="Verdana"/>
        <family val="2"/>
      </rPr>
      <t>(for Approved CADTs/CALTs)</t>
    </r>
  </si>
  <si>
    <r>
      <t xml:space="preserve">DATE OF CADT/CALT APPROVAL
</t>
    </r>
    <r>
      <rPr>
        <b/>
        <sz val="11"/>
        <color rgb="FFFF0000"/>
        <rFont val="Verdana"/>
        <family val="2"/>
      </rPr>
      <t>(MM-DD-YYYY)</t>
    </r>
    <r>
      <rPr>
        <b/>
        <sz val="11"/>
        <color theme="1"/>
        <rFont val="Verdana"/>
        <family val="2"/>
      </rPr>
      <t xml:space="preserve">
</t>
    </r>
  </si>
  <si>
    <r>
      <t xml:space="preserve">DATE OF CADT/CALT APPROVAL
</t>
    </r>
    <r>
      <rPr>
        <b/>
        <sz val="11"/>
        <color rgb="FFFF0000"/>
        <rFont val="Verdana"/>
        <family val="2"/>
      </rPr>
      <t>(MM-DD-YYYY)</t>
    </r>
  </si>
  <si>
    <r>
      <t xml:space="preserve">TYPE OF APPLICATION
</t>
    </r>
    <r>
      <rPr>
        <b/>
        <sz val="11"/>
        <color rgb="FFFF0000"/>
        <rFont val="Verdana"/>
        <family val="2"/>
      </rPr>
      <t>(CADT/CALT)</t>
    </r>
  </si>
  <si>
    <t xml:space="preserve">FOR PROCESSING </t>
  </si>
  <si>
    <r>
      <t xml:space="preserve">CATEGORY
</t>
    </r>
    <r>
      <rPr>
        <b/>
        <sz val="11"/>
        <color rgb="FFFF0000"/>
        <rFont val="Verdana"/>
        <family val="2"/>
      </rPr>
      <t>(Approved [Registered/ Unregistered], On Process, For Processing)</t>
    </r>
  </si>
  <si>
    <t>Brgys. Masi, Gattu Pamplona, Cagayan &amp; a part of Calanasan province of Apayao</t>
  </si>
  <si>
    <t>Brgys. Macayucayu, Ueg, Panninan, Balagan, Binatig, Tappa, Dicamay, Buyasan, San Mariano, Isabela</t>
  </si>
  <si>
    <r>
      <t xml:space="preserve">TYPE OF APPLICATION
</t>
    </r>
    <r>
      <rPr>
        <b/>
        <sz val="11"/>
        <color rgb="FFFF0000"/>
        <rFont val="Verdana"/>
        <family val="2"/>
      </rPr>
      <t>(CADT/CALT)</t>
    </r>
  </si>
  <si>
    <t>Region 5</t>
  </si>
  <si>
    <t>Agta-Tabangnon/Agta-Cimaron</t>
  </si>
  <si>
    <t>Kabihug/Manide</t>
  </si>
  <si>
    <t>Agta Tabangnon/ Agta Cimaron</t>
  </si>
  <si>
    <r>
      <t xml:space="preserve">AREA (Hectares)
</t>
    </r>
    <r>
      <rPr>
        <b/>
        <sz val="11"/>
        <color rgb="FFFF0000"/>
        <rFont val="Verdana"/>
        <family val="2"/>
      </rPr>
      <t>(LAND)</t>
    </r>
  </si>
  <si>
    <r>
      <t xml:space="preserve">AREA (Hectares)
</t>
    </r>
    <r>
      <rPr>
        <b/>
        <sz val="11"/>
        <color rgb="FFFF0000"/>
        <rFont val="Verdana"/>
        <family val="2"/>
      </rPr>
      <t>(WATER)</t>
    </r>
  </si>
  <si>
    <r>
      <t>LOT 1:</t>
    </r>
    <r>
      <rPr>
        <b/>
        <sz val="11"/>
        <color rgb="FF000000"/>
        <rFont val="Verdana"/>
        <family val="2"/>
      </rPr>
      <t xml:space="preserve"> </t>
    </r>
    <r>
      <rPr>
        <sz val="11"/>
        <color rgb="FF000000"/>
        <rFont val="Verdana"/>
        <family val="2"/>
      </rPr>
      <t>Portions of Barangays Mayong, Sitio Tabgon, Dapdap, Misibis, Maynonong and Joroan, Municipality of Tiwi, Province of Albay
LOT 2: Portions of Barangays Sta. Cruz, Ipil and Iraya, Municipality of Buhi,Province of Camarines Sur</t>
    </r>
  </si>
  <si>
    <t>Region 6</t>
  </si>
  <si>
    <t>Region 13</t>
  </si>
  <si>
    <r>
      <rPr>
        <sz val="11"/>
        <color theme="1"/>
        <rFont val="Verdana"/>
        <family val="2"/>
      </rPr>
      <t>LOT 1 ( Area = 3,013.5147 has)</t>
    </r>
    <r>
      <rPr>
        <sz val="11"/>
        <color theme="1"/>
        <rFont val="Verdana"/>
        <family val="2"/>
      </rPr>
      <t xml:space="preserve">: Portions of Barangays Siringanbliss and Hinimbangon (Hinimbangan), Municipality of Kitcharao, Province of Agusan del Norte. </t>
    </r>
    <r>
      <rPr>
        <sz val="11"/>
        <color theme="1"/>
        <rFont val="Verdana"/>
        <family val="2"/>
      </rPr>
      <t>LOT 2 (Area= 45,856.5116)</t>
    </r>
    <r>
      <rPr>
        <sz val="11"/>
        <color theme="1"/>
        <rFont val="Verdana"/>
        <family val="2"/>
      </rPr>
      <t>: Barangays of Ferlda, Camp Edward, Budlingin, Ombong (portion) and San Juan (portion), Municipality of Alegria; Barangay of Payapag(portion), Municipality of Bacuag; portions of Barangays Cagdianao, Daywan, Hayanggabon, Taganito, Urbiztondo and Panatao, Municipality of Claver; Barangays Camam-onan (Caman-onan), Baoy (portion), Mahanub (portion) and Nuevo Campo, Municipality of Gigaquit; portions of Barangays Motorpool and Kawilan, Municipality of Tubod, all in the Province of Surigao del Norte</t>
    </r>
  </si>
  <si>
    <t>R13-SLU-0221-253</t>
  </si>
  <si>
    <t>Manobo and Mamanwa</t>
  </si>
  <si>
    <t>Manobo, Mandaya</t>
  </si>
  <si>
    <t>Mamanwa</t>
  </si>
  <si>
    <t>Manobo/Mamanwa</t>
  </si>
  <si>
    <t>R13-LAP-0609-117</t>
  </si>
  <si>
    <t>Higa-onon &amp; Banwa-on</t>
  </si>
  <si>
    <t>Banwa-on</t>
  </si>
  <si>
    <t>Manobo/  Mamanwa</t>
  </si>
  <si>
    <t>Region 7</t>
  </si>
  <si>
    <t>Region 9</t>
  </si>
  <si>
    <t>62, 143.1674</t>
  </si>
  <si>
    <t>Region 11</t>
  </si>
  <si>
    <t>-</t>
  </si>
  <si>
    <t>Brgys. Acasia, Ansipsip, Alangsalacsac, Balete, Binalian, Babadi, Baan, Buyasyas, Banao, Besong, Balangabang, Cabanglasan, Cabayao, Cabalatan, Kayapa proper, Latbang, Lawigan, Mapayao, Nansiakan, Pampang, Pangawan, Pinayag, Pingkian, San Fabian, Tidang Village, Castillo Village, Tubungan &amp; Talikabkab Mun. of Kayapa; Brgy. Baan Mun. of Aritao; Brgy. Buyasyas, Mun. of Sta Fe; Brgys. Pallas&amp; Salinas Mun. of Bambang; all in the Prov. of Nueva Vizcaya</t>
  </si>
  <si>
    <t>Region 4-B</t>
  </si>
  <si>
    <t>Region 10</t>
  </si>
  <si>
    <t>Mandaya-Mansaka</t>
  </si>
  <si>
    <t>Mansaka</t>
  </si>
  <si>
    <t>Ata-manobo</t>
  </si>
  <si>
    <t>Tagakaolo and B'laan</t>
  </si>
  <si>
    <t>Bagobo-Klata</t>
  </si>
  <si>
    <t>Bagobo</t>
  </si>
  <si>
    <t>R12-GSC 1205-000051</t>
  </si>
  <si>
    <t>R12-ARA 0908-000184</t>
  </si>
  <si>
    <t>R12-GSC 1008-000185</t>
  </si>
  <si>
    <t>R12-GSC 0309-000213</t>
  </si>
  <si>
    <t>R12-GSC 0206-000052</t>
  </si>
  <si>
    <t>R12-GSC 1008-000186</t>
  </si>
  <si>
    <t>R12-GSC 1008-000187</t>
  </si>
  <si>
    <t>R12-GSC 0809-000226</t>
  </si>
  <si>
    <t>R12-GSC 0110-000248</t>
  </si>
  <si>
    <t>R12-GSC 0110-000251</t>
  </si>
  <si>
    <t>R12-GSC0808-000183</t>
  </si>
  <si>
    <t>Bonyang-Mangelen clan</t>
  </si>
  <si>
    <t>Blaan (Nie Clan)</t>
  </si>
  <si>
    <t>Blaan-Maguindanao</t>
  </si>
  <si>
    <t>Region 12</t>
  </si>
  <si>
    <t>Banao, Gubang, Mabaka</t>
  </si>
  <si>
    <t>Inlaud</t>
  </si>
  <si>
    <t>Maeng</t>
  </si>
  <si>
    <t>Banao</t>
  </si>
  <si>
    <t>Demang, Patay, Dagdag</t>
  </si>
  <si>
    <t>CAR</t>
  </si>
  <si>
    <r>
      <t xml:space="preserve">TYPE OF
APPLICATION
</t>
    </r>
    <r>
      <rPr>
        <b/>
        <sz val="11"/>
        <color rgb="FFFF0000"/>
        <rFont val="Verdana"/>
        <family val="2"/>
      </rPr>
      <t>(CADT/CALT)</t>
    </r>
  </si>
  <si>
    <t>Brgys. Abucayan, Pinaglabanan, Hiwacloy, Digdigon, Salog, San Pero-Aroro, Payatan, Balaynan, Cagaycay, Portion of Catagbacan, Tabgon, San Isidro West, Mun. of Goa, Camarines Sur</t>
  </si>
  <si>
    <t>Total</t>
  </si>
  <si>
    <t>Agta/ Ybanag/ Isnag</t>
  </si>
  <si>
    <t>Total Area (Land + Water)</t>
  </si>
  <si>
    <t># of Application</t>
  </si>
  <si>
    <t>Land Area (Has.)</t>
  </si>
  <si>
    <t>Water Area (Has.)</t>
  </si>
  <si>
    <t>Agta/ Dumagat</t>
  </si>
  <si>
    <t>Agta-Cimarron/ Tabangnon</t>
  </si>
  <si>
    <t>Maguana Clan</t>
  </si>
  <si>
    <t>Zone III, Poblacion, Sta. Cruz, Davao del Sur</t>
  </si>
  <si>
    <t>Note: List of AD/AL areas are subject for updating and validation by the RO/PO</t>
  </si>
  <si>
    <t>Mary Kubulan</t>
  </si>
  <si>
    <t>Fred S. Pistola, Joel Pistola, Almira G. Zarate, Sayud Palgue, Ruth S. Loguey</t>
  </si>
  <si>
    <t>Virtouso Ambi</t>
  </si>
  <si>
    <t>Virtouso Ambi, Celena Ambi, Verlin Ambi, Maricar Esperanza, Eugene Esperanza Jr., Vincent Libag, Salvador Kadawil</t>
  </si>
  <si>
    <t>Celedonio Dacumos</t>
  </si>
  <si>
    <t>Rosita Sumalag-Durian</t>
  </si>
  <si>
    <t>Alfredo Gunnawa</t>
  </si>
  <si>
    <t>Rogelio Bawagan</t>
  </si>
  <si>
    <t>Jerico Garcia Taqued</t>
  </si>
  <si>
    <t>Soledad D. Amistad</t>
  </si>
  <si>
    <t>Cecilia Quinio</t>
  </si>
  <si>
    <t>Lydia Bidos</t>
  </si>
  <si>
    <t>Rosita Anis</t>
  </si>
  <si>
    <t>Elizabeth Suanding, Purificacion S. Molintas, Wilbur S. Suanding</t>
  </si>
  <si>
    <t>Tenia Sinot Woolery</t>
  </si>
  <si>
    <t>Loreta Stanley Ciano</t>
  </si>
  <si>
    <t>Vicky Makay</t>
  </si>
  <si>
    <t>Maximo Bugnay Sr.</t>
  </si>
  <si>
    <t>Grace Hora-Chungalao</t>
  </si>
  <si>
    <t>Victor Bolhayon</t>
  </si>
  <si>
    <t>Elsie Pucay-Kiwas</t>
  </si>
  <si>
    <t>Monang Calatan</t>
  </si>
  <si>
    <t>Morie M. Shodang</t>
  </si>
  <si>
    <t>Virginia Cuyan - Panganiban</t>
  </si>
  <si>
    <t>Mary Capuyan Zabala</t>
  </si>
  <si>
    <t>Luisa Degawan</t>
  </si>
  <si>
    <t>Hilda Ampaguey Et.Al.</t>
  </si>
  <si>
    <t>Marciana Bacoling</t>
  </si>
  <si>
    <t>Dino Diwas</t>
  </si>
  <si>
    <t>Manuel Dupiano</t>
  </si>
  <si>
    <t>Michael Oloan</t>
  </si>
  <si>
    <t>Minda Nagase</t>
  </si>
  <si>
    <t>Julie Cabato</t>
  </si>
  <si>
    <t>Crecencia Beltran</t>
  </si>
  <si>
    <t>Peter Bugnay Sr.</t>
  </si>
  <si>
    <t>Romana Balawan</t>
  </si>
  <si>
    <t>Marcela Bosoy</t>
  </si>
  <si>
    <t>Laura Paran</t>
  </si>
  <si>
    <t>Abawag, Rodolfo</t>
  </si>
  <si>
    <t>Clarita A. Biado</t>
  </si>
  <si>
    <t>Casibang, Ernesto</t>
  </si>
  <si>
    <t>Juliet Capuyan Castro</t>
  </si>
  <si>
    <t>Baligod, Alfreda</t>
  </si>
  <si>
    <t>Casibang, Rosana</t>
  </si>
  <si>
    <t>Lourdes Balictan</t>
  </si>
  <si>
    <t>Antonio Paris Abanag</t>
  </si>
  <si>
    <t>Mathew Carantes</t>
  </si>
  <si>
    <t>Daodaoen Clan</t>
  </si>
  <si>
    <t>Saro, Melba</t>
  </si>
  <si>
    <t>Canda, Bella</t>
  </si>
  <si>
    <t>Garcia, Escad Jr.</t>
  </si>
  <si>
    <t>Lubos, Helen</t>
  </si>
  <si>
    <t>Botis, Mary</t>
  </si>
  <si>
    <t>De Guzman, Lucy Smith</t>
  </si>
  <si>
    <t>Diego, Samuel</t>
  </si>
  <si>
    <t>Sanoy, Nebon</t>
  </si>
  <si>
    <t>Sinot, Roger Dalisdis</t>
  </si>
  <si>
    <t>Sadey, Joseph</t>
  </si>
  <si>
    <t>Kani, Jose</t>
  </si>
  <si>
    <t>Filangen, Tacio</t>
  </si>
  <si>
    <t>Filangen, Nida</t>
  </si>
  <si>
    <t>Badol, Peter</t>
  </si>
  <si>
    <t>Belino, Rico</t>
  </si>
  <si>
    <t>Lingaling, Calabias</t>
  </si>
  <si>
    <t>Masing, Wagner</t>
  </si>
  <si>
    <t>Gallotan, Patricia</t>
  </si>
  <si>
    <t>Talco, Dominga</t>
  </si>
  <si>
    <t>Loogan, Marciana</t>
  </si>
  <si>
    <t>Macay, Nestor</t>
  </si>
  <si>
    <t>Daodao, Luz</t>
  </si>
  <si>
    <t>Abol, Minda Nadeydey</t>
  </si>
  <si>
    <t>Ernesto Ngateg Lardizabal</t>
  </si>
  <si>
    <t>Cutay, Fermin Sales</t>
  </si>
  <si>
    <t>Mayaen, Mercedes</t>
  </si>
  <si>
    <t>Mateo, Magno</t>
  </si>
  <si>
    <t>Magno, Milton</t>
  </si>
  <si>
    <t>Palispis, Shania</t>
  </si>
  <si>
    <t>Talban, Elberto</t>
  </si>
  <si>
    <t>Mila Cayapa</t>
  </si>
  <si>
    <t>Pacday Samay Gawiden</t>
  </si>
  <si>
    <t>Magdalena Caluza (Ibaloi)</t>
  </si>
  <si>
    <t>Julita M. Abanag (Ibaloi/ Kankanaey)</t>
  </si>
  <si>
    <t>Catalino L. Pasking (Kankanaey)</t>
  </si>
  <si>
    <t>Tella Palgue (Ibaloi)</t>
  </si>
  <si>
    <t>Ines Sagubo Eladjoe</t>
  </si>
  <si>
    <t>Peter Oracion (Ibaloi)</t>
  </si>
  <si>
    <t>Tirso Macay Baguio (Ibaloi/Kalanguya)</t>
  </si>
  <si>
    <t>Avelina G. Tiquiapo (Ibaloi)</t>
  </si>
  <si>
    <t>Rosalina Palos Parocha</t>
  </si>
  <si>
    <t>Marie Victoria Caibigan Mejia</t>
  </si>
  <si>
    <t>Buella Masing</t>
  </si>
  <si>
    <t>Flora Elio Copero</t>
  </si>
  <si>
    <t>Mersalin Doroteo Abanag</t>
  </si>
  <si>
    <t>Sonia C. Evangelista</t>
  </si>
  <si>
    <t>Ruby Dolores Carino Giron</t>
  </si>
  <si>
    <t>Daniel N. Maganes</t>
  </si>
  <si>
    <t>Melba Saro</t>
  </si>
  <si>
    <t>Basilio Falisong</t>
  </si>
  <si>
    <t>Feliza Degao Mayos</t>
  </si>
  <si>
    <t>Aida Pineda</t>
  </si>
  <si>
    <t>Magdalena Cayapa</t>
  </si>
  <si>
    <t>Lena E. Domingo</t>
  </si>
  <si>
    <t>Rep.Orlindo Cuyangan</t>
  </si>
  <si>
    <t>Rico H. Songyap</t>
  </si>
  <si>
    <t>Rosita Taberao</t>
  </si>
  <si>
    <t>Catalina Bernal</t>
  </si>
  <si>
    <t>Evelyn Wayan Culbengan</t>
  </si>
  <si>
    <t>Mackenzie Pio Jr</t>
  </si>
  <si>
    <t>Simeon Lumedio Moises</t>
  </si>
  <si>
    <t>Luis Cabanse</t>
  </si>
  <si>
    <t>Juanita Oide Pacdit</t>
  </si>
  <si>
    <t>Polito Licanio</t>
  </si>
  <si>
    <t>Bumacas Clan</t>
  </si>
  <si>
    <t>Teresa Camila Pilay</t>
  </si>
  <si>
    <t>Richard Ambi Acop</t>
  </si>
  <si>
    <t>Dangbis Family</t>
  </si>
  <si>
    <t>Ernesto Bangsalan</t>
  </si>
  <si>
    <t>Arthuro Q. Caluscos</t>
  </si>
  <si>
    <t>Antonio Deli</t>
  </si>
  <si>
    <t>Ernesto Osngao</t>
  </si>
  <si>
    <t>Willy Osngao</t>
  </si>
  <si>
    <t>Tony Pawili</t>
  </si>
  <si>
    <t>Ticol-Davonay Clan</t>
  </si>
  <si>
    <t>Tomiban Wayagwag Clan</t>
  </si>
  <si>
    <t>Bayudang Clan</t>
  </si>
  <si>
    <t>Tito Segundo Bulangit</t>
  </si>
  <si>
    <t>Lourdes Danglipen Ngaosi-Fagyan</t>
  </si>
  <si>
    <t>George Camacho</t>
  </si>
  <si>
    <t>Fely C. Omengan</t>
  </si>
  <si>
    <t>Josephine P. Dawas</t>
  </si>
  <si>
    <t>Janet U. Carling</t>
  </si>
  <si>
    <t>Emmanuel W. Diaz</t>
  </si>
  <si>
    <t>Alfredo Y. Belingon</t>
  </si>
  <si>
    <t>Edith A. Wasian</t>
  </si>
  <si>
    <t>Mario A. Gaongen</t>
  </si>
  <si>
    <t>Romeo M. Pagedped</t>
  </si>
  <si>
    <t>Estrella Tambiac</t>
  </si>
  <si>
    <t>James Langpawen</t>
  </si>
  <si>
    <t>Pio Kidpo</t>
  </si>
  <si>
    <t>Gilbert Kiyawan</t>
  </si>
  <si>
    <t>Lynn Madalang</t>
  </si>
  <si>
    <t>Elpicio T. Marrero</t>
  </si>
  <si>
    <t>Crizel C. Ligyasi</t>
  </si>
  <si>
    <t>Vanessa Bissok</t>
  </si>
  <si>
    <t>Eulalia O. Uda</t>
  </si>
  <si>
    <t>Larry D. Depollo</t>
  </si>
  <si>
    <t>Chyndy Valeriano</t>
  </si>
  <si>
    <t>Benita W. Banaken</t>
  </si>
  <si>
    <t>Egino Pawid</t>
  </si>
  <si>
    <t>Angelita Pawid</t>
  </si>
  <si>
    <t>Victor P. Sayapen</t>
  </si>
  <si>
    <t>William Codli</t>
  </si>
  <si>
    <t>Romeo Tabcao</t>
  </si>
  <si>
    <t>Antonio Fangonon</t>
  </si>
  <si>
    <t>Eugene F. Apidchao</t>
  </si>
  <si>
    <t>Mary Agnaonao</t>
  </si>
  <si>
    <t>Manuel Padcayan</t>
  </si>
  <si>
    <t>Christina Balabag</t>
  </si>
  <si>
    <t>Josephine C. Perido</t>
  </si>
  <si>
    <t>Lito Balintag</t>
  </si>
  <si>
    <t>Pablo Padawil</t>
  </si>
  <si>
    <t>Luke Capuyan</t>
  </si>
  <si>
    <t>Rogelio Kidangen</t>
  </si>
  <si>
    <t>John B. Daoas</t>
  </si>
  <si>
    <t>Cecilia Bosaing</t>
  </si>
  <si>
    <t>Jaqueline Enomis</t>
  </si>
  <si>
    <t>Allan Batnag</t>
  </si>
  <si>
    <t>Juanito Yadyaden</t>
  </si>
  <si>
    <t>Freda Doyayag Calalanoy</t>
  </si>
  <si>
    <t>Cathrine Gambican Cabfit</t>
  </si>
  <si>
    <t>Mateo Cariño/ Bayosa Ortega</t>
  </si>
  <si>
    <t>NAME of ICCs/IPs/ CLANS/ FAMILIES/ INDIVIDUALS</t>
  </si>
  <si>
    <t>Brgy. E. Magalona, Negros Occidental</t>
  </si>
  <si>
    <t>Muyadan</t>
  </si>
  <si>
    <t>Ibaloy</t>
  </si>
  <si>
    <t>Tuwali/Ayangan</t>
  </si>
  <si>
    <t>Applai</t>
  </si>
  <si>
    <t>Applai/Kankanaey</t>
  </si>
  <si>
    <t>Majukayong</t>
  </si>
  <si>
    <t>Inlaud And Binongan</t>
  </si>
  <si>
    <t>Adasen</t>
  </si>
  <si>
    <t>Inlaud,Adasen</t>
  </si>
  <si>
    <t>Binongan</t>
  </si>
  <si>
    <t>Masadiit</t>
  </si>
  <si>
    <t>Kalinga</t>
  </si>
  <si>
    <t/>
  </si>
  <si>
    <t>Immalod Isnag</t>
  </si>
  <si>
    <t>Tuwali</t>
  </si>
  <si>
    <t>Ayangan/Tuwali</t>
  </si>
  <si>
    <t>Tobbog-Gamonnang</t>
  </si>
  <si>
    <t>Kankanaey /Applai</t>
  </si>
  <si>
    <t>Ga'Ddang And Balangao</t>
  </si>
  <si>
    <t>Hakki</t>
  </si>
  <si>
    <t>Alice Dacumos, Villamor Esperanza, Sps. Arturo &amp; Janet Domingo, Sps. Loida &amp; Nardo Akia, Sps. Edward &amp; Florence Esperanza, And Celedonio E. Dacumos</t>
  </si>
  <si>
    <t>Deanna Suello Suanding And Jeanette Suanding-Edillon</t>
  </si>
  <si>
    <t>Heirs Of Gabriel Sagra</t>
  </si>
  <si>
    <t>Heirs Of Chacchacan</t>
  </si>
  <si>
    <t>Heirs Of Ikang Paus</t>
  </si>
  <si>
    <t>Heirs Of Pauline Butiway &amp; Joseph Carantes</t>
  </si>
  <si>
    <t>Heirs Of Gayuma Lamsis</t>
  </si>
  <si>
    <t>Heirs Of Annie Dimas</t>
  </si>
  <si>
    <t>Heirs Of Siapol</t>
  </si>
  <si>
    <t>Heirs Of Chacchacan Cois</t>
  </si>
  <si>
    <t>Heirs Of Salming Piraso</t>
  </si>
  <si>
    <t>Heirs Of Polic Pocdo</t>
  </si>
  <si>
    <t>Heirs Of Pacifico Pocdo</t>
  </si>
  <si>
    <t>Heirs Of Pontino</t>
  </si>
  <si>
    <t>Heirs Of Piraso And Davingit</t>
  </si>
  <si>
    <t>Heirs Of Martinez Monang</t>
  </si>
  <si>
    <t>Heirs Of Maria "Minay" Sapino Gillies</t>
  </si>
  <si>
    <t>Heirs Of Rita Binay-An Brabante</t>
  </si>
  <si>
    <t>Lang-Ay, Bertha</t>
  </si>
  <si>
    <t>Bigornia, Isabel P. (Ibaloi)</t>
  </si>
  <si>
    <t>Bawa-An, Rosa</t>
  </si>
  <si>
    <t>Agustina Epi Golingab (Ibaloi)</t>
  </si>
  <si>
    <t>Federico Bay-An Codley(Ibaloi)</t>
  </si>
  <si>
    <t>Caoi P. Binay-An</t>
  </si>
  <si>
    <t>Heirs Of Walang Binay-An</t>
  </si>
  <si>
    <t>Heirs Of Janet (Taw-Adan) Umaming Carling (Applai)</t>
  </si>
  <si>
    <t>Manuel Cuilan (Ibaloi)</t>
  </si>
  <si>
    <t>Leon Manzano Et Al</t>
  </si>
  <si>
    <t>Heirs Of Deo Marrero Sr</t>
  </si>
  <si>
    <t>Heirs Of Martin Ampaguey</t>
  </si>
  <si>
    <t>Maribeth Rosado Bang-Og</t>
  </si>
  <si>
    <t>Heirs Of Santiago &amp; Antonina Totanes</t>
  </si>
  <si>
    <t>Heirs Of Abawa And Piraso</t>
  </si>
  <si>
    <t>Heirs Of Lacaden</t>
  </si>
  <si>
    <t>Heirs Of Toato Bugnay</t>
  </si>
  <si>
    <t>Heirs Of Calixto</t>
  </si>
  <si>
    <t>Heirs Of Josefa Teliaken Sadca</t>
  </si>
  <si>
    <t>Vicenta P. Pangang-At</t>
  </si>
  <si>
    <t>Luisa Cotiw-An</t>
  </si>
  <si>
    <t>Francis Pel-Ey</t>
  </si>
  <si>
    <t>Jaqueline Wag-Eyen</t>
  </si>
  <si>
    <t>Heirs Of Nemesia Batnag</t>
  </si>
  <si>
    <t>Josephine Padcayan Daw-As</t>
  </si>
  <si>
    <t>Heirs Of Pablo Tagnab</t>
  </si>
  <si>
    <t>Heirs Of Dominga Maguen</t>
  </si>
  <si>
    <t>Heirs Of Alejandro Buyagao</t>
  </si>
  <si>
    <t>Heirs Of Mario Gewan</t>
  </si>
  <si>
    <t xml:space="preserve">Fred S. Pistola, Joel Pistola, Almira G. Zarate, Sayud Palgue, Ruth S. Loguey </t>
  </si>
  <si>
    <t>Tito Akia, Elizabeth Tabas, Rufito Akia Jr., Teresita Akia, Marcial Akia, Angeline Akia, Ernesto Akia</t>
  </si>
  <si>
    <t xml:space="preserve">Tito Akia, Elizabeth Tabas, Rufito Akia Jr., Teresita Akia, Marcial Akia, Angeline Akia, Ernesto Akia </t>
  </si>
  <si>
    <t xml:space="preserve">Rosita Sanoy </t>
  </si>
  <si>
    <t xml:space="preserve">Charlie C. Alvarez </t>
  </si>
  <si>
    <t xml:space="preserve">Elizabeth Binay-An </t>
  </si>
  <si>
    <t xml:space="preserve">Elizabeth Binay-An And Edward Esperanza </t>
  </si>
  <si>
    <t xml:space="preserve">Valentino U. Carantes, Joseph Jude Carantes, Armando C. Gomez, Benedicto Carantes </t>
  </si>
  <si>
    <t xml:space="preserve">Benedicto U. Carantes, Valentino U. Carantes, Joseph Jude Carantes </t>
  </si>
  <si>
    <t xml:space="preserve">Valentino U. Carantes &amp; Joseph Jude A. Carantes </t>
  </si>
  <si>
    <t xml:space="preserve">Valentino U. Carantes, Joseph Jude Carantes, Benedicto U. Carantes </t>
  </si>
  <si>
    <t xml:space="preserve">Felix Viscaya </t>
  </si>
  <si>
    <t xml:space="preserve">Lydia Dote </t>
  </si>
  <si>
    <t xml:space="preserve">Samson D Amistad </t>
  </si>
  <si>
    <t xml:space="preserve">Vetrino Macay </t>
  </si>
  <si>
    <t xml:space="preserve">Albert Claro </t>
  </si>
  <si>
    <t xml:space="preserve">Sang-It Banes </t>
  </si>
  <si>
    <t xml:space="preserve">Dominador Galian </t>
  </si>
  <si>
    <t xml:space="preserve">Elizabeth Mat-An </t>
  </si>
  <si>
    <t xml:space="preserve">Yolanda Pacio </t>
  </si>
  <si>
    <t xml:space="preserve">Heirs Of Mauro Pacsi And Gregorio Bacawat </t>
  </si>
  <si>
    <t xml:space="preserve">Teodoro Hidalgo Esteban </t>
  </si>
  <si>
    <t xml:space="preserve">Paulita Solano </t>
  </si>
  <si>
    <t xml:space="preserve">Heirs Of Kellet </t>
  </si>
  <si>
    <t xml:space="preserve">Elizabeth E.Binay-An </t>
  </si>
  <si>
    <t xml:space="preserve">Elbert Dusnong </t>
  </si>
  <si>
    <t xml:space="preserve">Lena Domingo </t>
  </si>
  <si>
    <t xml:space="preserve">Heirs Of Clara Agluben </t>
  </si>
  <si>
    <t xml:space="preserve">Lilia A. Mirabueno </t>
  </si>
  <si>
    <t xml:space="preserve">Mylene Dalig et. Al </t>
  </si>
  <si>
    <t xml:space="preserve">Ubo, Mentong,Majola , Gandam, Baguirit, Tabalon, Muya </t>
  </si>
  <si>
    <r>
      <t xml:space="preserve">DATE OF CADT/CALT APPROVAL
</t>
    </r>
    <r>
      <rPr>
        <b/>
        <sz val="11"/>
        <color rgb="FFFF0000"/>
        <rFont val="Verdana"/>
        <family val="2"/>
      </rPr>
      <t>(MM-DD-YYYY)</t>
    </r>
    <r>
      <rPr>
        <b/>
        <sz val="11"/>
        <color rgb="FF0000FF"/>
        <rFont val="Verdana"/>
        <family val="2"/>
      </rPr>
      <t xml:space="preserve">
</t>
    </r>
  </si>
  <si>
    <r>
      <t xml:space="preserve">AREA (Hectares) </t>
    </r>
    <r>
      <rPr>
        <b/>
        <sz val="11"/>
        <color rgb="FFFF0000"/>
        <rFont val="Verdana"/>
        <family val="2"/>
      </rPr>
      <t>(LAND)</t>
    </r>
  </si>
  <si>
    <r>
      <t xml:space="preserve">AREA (Hectares) </t>
    </r>
    <r>
      <rPr>
        <b/>
        <sz val="11"/>
        <color rgb="FFFF0000"/>
        <rFont val="Verdana"/>
        <family val="2"/>
      </rPr>
      <t>(WATER)</t>
    </r>
  </si>
  <si>
    <t>Ayta Mag-antsi/ Ayta Hungey</t>
  </si>
  <si>
    <t>Sos. Agus &amp; Tala, Brgy Burgos, San Jose, Tarlac</t>
  </si>
  <si>
    <t>So. Manibukyot, Brgy. Bueno, Municipality of Capas, &amp; So. Baag, &amp; So. San Pedro, Brgy. Iba, Municipality of San Jose, Tarlac</t>
  </si>
  <si>
    <t>So. Padla, Payapa, Cayaodan, Duyan and Labney Proper, Brgy. Labney, Municipality of Mayantoc, Tarlac</t>
  </si>
  <si>
    <t xml:space="preserve">Brgys. Pinggot, Balicotoc, Canlamay, Ilog, Negros Occidental </t>
  </si>
  <si>
    <t>Sitio Akfig, Brgy. Maligo, Polomolok</t>
  </si>
  <si>
    <t>Sartiga Latimbam Pendatun</t>
  </si>
  <si>
    <t>Dawing-Kandang Clan</t>
  </si>
  <si>
    <t>Buayanons/ Maguindanaons</t>
  </si>
  <si>
    <t>Higaonon and Manobo</t>
  </si>
  <si>
    <t>Manobo/ Talaandig</t>
  </si>
  <si>
    <t>Kamigin</t>
  </si>
  <si>
    <t>Heirs of Naparete Dulag</t>
  </si>
  <si>
    <t>Bae Pacita Panis</t>
  </si>
  <si>
    <t>Kimambong, Sumpong, Malaybalay City</t>
  </si>
  <si>
    <t>Catugasan, Sibula, Lopez Jaena, Misamis Occidental</t>
  </si>
  <si>
    <t>Sinusa &amp; Dimalooc, Tangub City, Misamis Occidental</t>
  </si>
  <si>
    <t>Tipolo, Plaridel, Misamis Occidental</t>
  </si>
  <si>
    <t>Portions of Brgy. 9 and Casisang, Malaybalay City, Bukidnon</t>
  </si>
  <si>
    <t>Cabuluhan Of Cabanglasan, Don Cesar Plain, Magkalungay, San Jose, Bugca, Sacramento Valley, Kibongkog Of San Fernando</t>
  </si>
  <si>
    <t>Sagaran, Bukidnon</t>
  </si>
  <si>
    <t>Natulungan (Kibawe) And Miaray &amp; Dolorosa (Dangcagan)</t>
  </si>
  <si>
    <t>Brgy. Kalipay, Kamanikan, Talisay, Odiongan, Pangasihan, All Of Gingoog City; Brgy. Bonifacio, Consuelo, Kandiis, Artadi, Sta Cruz, Kibungsod, Tama, All In Municipality Of Magsaysay, Misamis Oriental</t>
  </si>
  <si>
    <t>Sitio Kiramanon, Brgys. Panalsalan And Sitio Kawilihan Of Brgy. Dagumbaan, Maramag, Bukidnon</t>
  </si>
  <si>
    <t>Brgy. Plaridel, Hinaplanon And Gumaod, Claveria, Misamis Oriental</t>
  </si>
  <si>
    <t>Guinsiliban, Sabay, Catarman, Mambajao, And Mahinog, Camiguin</t>
  </si>
  <si>
    <t>Sitio Balungkot, Dansolihon, Cagayan de Oro City, Misamis Oriental</t>
  </si>
  <si>
    <t>Palabukan (Tagiptip), Libona, Bukidnon &amp; Brgy. Cugman (Malasa) And Agusan, Cagayan de Oro City, Misamis Oriental</t>
  </si>
  <si>
    <t>Singalat, Mamalad, Siloy, Bonifacio, Sulipat, San Isidro, Salvador, Dapacan Alto, Dapacan Bajo, Calamba, Misamis Occidental</t>
  </si>
  <si>
    <t>Matigsalug-Manobo</t>
  </si>
  <si>
    <t>Katahan, Don Carlos, Bukidnon</t>
  </si>
  <si>
    <t>Manamong, San Pedro, Tugaya, Roxas, Sinampungan, Mitazan, Macubon, Nabuna, Aloran, Misamis Occ.</t>
  </si>
  <si>
    <t>Tublay Cultural Community, Kankana-ey &amp; Ibaloi</t>
  </si>
  <si>
    <t>Kankana-ey/ Ibaloi/ Kalanguya</t>
  </si>
  <si>
    <t>Binongan, Mabaca, Adasen</t>
  </si>
  <si>
    <t>Heirs Of Isaac Binay-An</t>
  </si>
  <si>
    <t>Enero Binay-An</t>
  </si>
  <si>
    <t>Thelma B. Tengco</t>
  </si>
  <si>
    <t>Benjamin Binay-An</t>
  </si>
  <si>
    <t>Rosita Binay-An</t>
  </si>
  <si>
    <t>Ramona Palos</t>
  </si>
  <si>
    <t>John Binay-An &amp; Veronica Monang</t>
  </si>
  <si>
    <t>Gabriela Tomas Aspuria</t>
  </si>
  <si>
    <t>Rosita B. Cuilan</t>
  </si>
  <si>
    <t>Angeline B. Damaso</t>
  </si>
  <si>
    <t>Catday B. Molintas</t>
  </si>
  <si>
    <t>Lilian Sanoy Alos</t>
  </si>
  <si>
    <t>Heirs Of Maximino Carantes</t>
  </si>
  <si>
    <t xml:space="preserve">Heirs Of Maximino Carantes </t>
  </si>
  <si>
    <t xml:space="preserve">Heirs Of Soloman G. Carantes </t>
  </si>
  <si>
    <t>Heirs Of Geoffrey M. Carantes</t>
  </si>
  <si>
    <t>Heirs Of Samuel M. Carantes</t>
  </si>
  <si>
    <t>Heirs Of Vida Carantes-Caibigan</t>
  </si>
  <si>
    <t>Heirs Of Nancy Carantes-Gomez</t>
  </si>
  <si>
    <t>Heirs Of Solomon Carantes</t>
  </si>
  <si>
    <t>Heirs Of Nancy Carantes - Gomez</t>
  </si>
  <si>
    <t>Heirs Of Felix Vizcaya</t>
  </si>
  <si>
    <t>Heirs Of Barot Binay-An</t>
  </si>
  <si>
    <t xml:space="preserve">Heirs Of Salbe Amistad </t>
  </si>
  <si>
    <t>Heirs Of Salbe Amistad</t>
  </si>
  <si>
    <t>Heirs Of Salve Amistad</t>
  </si>
  <si>
    <t xml:space="preserve">Heirs Of Baroy Menecio </t>
  </si>
  <si>
    <t>Wanawan Clan</t>
  </si>
  <si>
    <t>Panabang Clan</t>
  </si>
  <si>
    <t>Heirs Of Saturnina Fianza</t>
  </si>
  <si>
    <t xml:space="preserve">Heirs Of Lauro Carantes </t>
  </si>
  <si>
    <t>Heirs Of Lauro Carantes</t>
  </si>
  <si>
    <t>Heirs Of Mat-An</t>
  </si>
  <si>
    <t>Heirs Of Tagley Soley</t>
  </si>
  <si>
    <t>Agnes Calse Eralio</t>
  </si>
  <si>
    <t>Elias K. Paus, Et Al.</t>
  </si>
  <si>
    <t>Heirs Of Saguid Sacay</t>
  </si>
  <si>
    <t>Heirs Of Joseph Wayas</t>
  </si>
  <si>
    <t xml:space="preserve">Heirs Of Cayat Basilio </t>
  </si>
  <si>
    <t>Tumamman Clan</t>
  </si>
  <si>
    <t>Iguid Liganay</t>
  </si>
  <si>
    <t>Dagson</t>
  </si>
  <si>
    <t>Gumpad Clan</t>
  </si>
  <si>
    <t>Iguid-Liganay</t>
  </si>
  <si>
    <t>Dagson Clan</t>
  </si>
  <si>
    <t>Eddoba Clan</t>
  </si>
  <si>
    <t>Liganay-Igud</t>
  </si>
  <si>
    <t>Heirs Of Christina Behis</t>
  </si>
  <si>
    <t>Aduyon- Oring</t>
  </si>
  <si>
    <t>Heirs Of Sioco Carino And Guilata Acop</t>
  </si>
  <si>
    <t>Heirs Of Joseph Gabol</t>
  </si>
  <si>
    <t>Heirs Of Abanag Clan</t>
  </si>
  <si>
    <t>Morie Shodang, Et. Al</t>
  </si>
  <si>
    <t>Saguilit Sacay Clan</t>
  </si>
  <si>
    <t>Heirs Of Estrella Dalisdis</t>
  </si>
  <si>
    <t>Heirs Of Cashel Sagubo</t>
  </si>
  <si>
    <t>Sayud Palgue</t>
  </si>
  <si>
    <t>Evelyn Donglawen</t>
  </si>
  <si>
    <t>Heirs Of Songayen Bugnay</t>
  </si>
  <si>
    <t>Heirs Of Leoncio Bacawe</t>
  </si>
  <si>
    <t>Heirs Of Astor S. Antonio</t>
  </si>
  <si>
    <t>Heirs Of Pistola, Albina</t>
  </si>
  <si>
    <t>Balong Calse</t>
  </si>
  <si>
    <t>Pacday, Nacnac</t>
  </si>
  <si>
    <t>Patal, Teofilo</t>
  </si>
  <si>
    <t>Heirs Of Suello, Benjamin</t>
  </si>
  <si>
    <t>Heirs Of Arceo Amistad</t>
  </si>
  <si>
    <t>Heirs Of Wesley Sinot</t>
  </si>
  <si>
    <t>Patal, Yolanda</t>
  </si>
  <si>
    <t>Heirs Of Boyok Parisas</t>
  </si>
  <si>
    <t>Heirs Of Kiang</t>
  </si>
  <si>
    <t>Heirs Of Castillo, Mosded</t>
  </si>
  <si>
    <t>Canuto, Freddie</t>
  </si>
  <si>
    <t>Heirs Of Pacday, Rufino</t>
  </si>
  <si>
    <t>Heirs Of Gasic Aliw-Iw</t>
  </si>
  <si>
    <t>Heirs Of Alipio Macay</t>
  </si>
  <si>
    <t>Macay, Adela</t>
  </si>
  <si>
    <t>Docayag, Calixto</t>
  </si>
  <si>
    <t>Heirs Of Gate Siali (Ibaloi)</t>
  </si>
  <si>
    <t>Marino, Eslao (Ibaloi)</t>
  </si>
  <si>
    <t>Heirs Of Binay-An, Barot</t>
  </si>
  <si>
    <t>Heirs Of Salda, Freddie</t>
  </si>
  <si>
    <t>Heirs Of Salda, Renato</t>
  </si>
  <si>
    <t>Ticuan, Baoy</t>
  </si>
  <si>
    <t>Pino L. Lucando</t>
  </si>
  <si>
    <t>Wadwadan, Susana</t>
  </si>
  <si>
    <t>Heirs Of Smith, Joaquin</t>
  </si>
  <si>
    <t>Garcia, Jose</t>
  </si>
  <si>
    <t>Heirs Of Walang</t>
  </si>
  <si>
    <t>Heirs Of Santiago M. Smith</t>
  </si>
  <si>
    <t>Heirs Of Behis, Cristina</t>
  </si>
  <si>
    <t>Heirs Oyano Lucas</t>
  </si>
  <si>
    <t>Heirs Of Loreta Lumbas (Ibaloi)</t>
  </si>
  <si>
    <t>Heirs Of Gilbert Semon (Ibaloi)</t>
  </si>
  <si>
    <t>Esteban Almas</t>
  </si>
  <si>
    <t>Teofilo Alinos (Ibaloi)</t>
  </si>
  <si>
    <t>Heirs Of Tomasa Lardizabal Diwag</t>
  </si>
  <si>
    <t>Heirs Of Antonio Atiw</t>
  </si>
  <si>
    <t>Heirs Of Tunged (Ibaloi)</t>
  </si>
  <si>
    <t>Heirs Of Kapitan Piraso And Davingit/Lambingit</t>
  </si>
  <si>
    <t>Jerome Kiwas Umali</t>
  </si>
  <si>
    <t>Heirs Of Carino (Ibaloi)</t>
  </si>
  <si>
    <t>Magdalena Gumangan</t>
  </si>
  <si>
    <t>Ernesto Erasmo</t>
  </si>
  <si>
    <t>Castillo Simsim</t>
  </si>
  <si>
    <t>Heirs Of Agapin Salda</t>
  </si>
  <si>
    <t>Heirs Of Olsab Otot Guinguino</t>
  </si>
  <si>
    <t>Heirs Of Commet</t>
  </si>
  <si>
    <t>Heirs Of James P. Menecio</t>
  </si>
  <si>
    <t>Heirs Of Sabas Aliw-Iw</t>
  </si>
  <si>
    <t>Heirs Of Sacla Cayapa</t>
  </si>
  <si>
    <t>Lani Terio Lawa</t>
  </si>
  <si>
    <t>Esteban Cayapa</t>
  </si>
  <si>
    <t>Heirs Of Salda</t>
  </si>
  <si>
    <t>Heirs Of Serafino Buangan</t>
  </si>
  <si>
    <t>Res. Sec. "J" (Bakakeng),Baguio City</t>
  </si>
  <si>
    <t>Res. Sec. "J" (Bakakeng)Baguio City</t>
  </si>
  <si>
    <t>Res. Sec. "L" (Asin Road)Baguio City</t>
  </si>
  <si>
    <t>Res. Sec. "J" (Marcos Highway)Baguio City</t>
  </si>
  <si>
    <t>Res. Sec. "K" (Pinsao Proper)Baguio City</t>
  </si>
  <si>
    <t>Res. Sec. "H" (Aurora Hill)Baguio City</t>
  </si>
  <si>
    <t>Res. Sec. "J" (Loakan)Baguio City</t>
  </si>
  <si>
    <t>Lamut, Beckel, La Trinidad, Prov. of Benguet</t>
  </si>
  <si>
    <t>Brgy. Wangal, La Trinidad, Prov. of Benguet</t>
  </si>
  <si>
    <t>Bowas, Bangao, Prov. of Benguet</t>
  </si>
  <si>
    <t>Abattan, Buguias, Prov. of Benguet</t>
  </si>
  <si>
    <t>Lengaoan, Buguias, Prov. of Benguet</t>
  </si>
  <si>
    <t>Loo, Buguias, Prov. of Benguet</t>
  </si>
  <si>
    <t>Brgy. Ambuclao, Bokod, Prov. of Benguet</t>
  </si>
  <si>
    <t>Ansangan, Tuba, Prov. of Benguet</t>
  </si>
  <si>
    <t>Barangays Adaoay, Anchokey, Ballay, Batan, Bashoy, Duacan, Eddet, Gusaran, Kabayan, Barrio, Lusod, Pasco, Poblacion &amp; Tawangan, Benguet</t>
  </si>
  <si>
    <t>Barangays Abatan, Amgaleyguey, Amlimay, Baculongan Norte &amp; Sur, Bangao, Buyacaoan, Calamangan, Catlubong, Lengaoan, Loo, Natubleng, Poblacion &amp; Sebang. Buguias, Benguet</t>
  </si>
  <si>
    <t>Barangays Alapag, Alno, Ambiong, Bahong, Bineng, Balili, Betag, Bekel, Cruz, Lubas, Pico, Poblacion, Puguis, Shilan, Tawang &amp; Wangal, La Trinidad, Benguet</t>
  </si>
  <si>
    <t>Barangays Balili, Bedbed, Bulalacao, Cabiten, Balalo, Guinaoang, Paco, Poblacion, Sapid, Suyoc, Tabio &amp; Taneg, Mankayan, Benguet</t>
  </si>
  <si>
    <t>Brgys. Abinuan, Banga, Buyabuyan, Caba, Dulao, Jucbong, Luta, Olilicon, Ponghal, Pullaan &amp; Tupaya All In Lagawe,Ifugao</t>
  </si>
  <si>
    <t>Barangay Aurora, Malibang, Caccalagan, Lt. Balag, Aga, Mataguisi, Pudtol, And Upper Atok, Flora, Apayao</t>
  </si>
  <si>
    <t>Barangays Calabigan, Calayucay, Cagandungan, Marag, Salvacion And San Gregorio, Luna, Apayao</t>
  </si>
  <si>
    <t>Cabatacan West, Lasam Cagayan; Brgys. Malayugan And Mallig, Flora, Apayao</t>
  </si>
  <si>
    <t>Alab, Balili,Gonogon, Bontoc Mt. Prov.</t>
  </si>
  <si>
    <t>Caneo Bontoc</t>
  </si>
  <si>
    <t>Caluttit,Poblacion ,Bontoc Ili ,Samoki</t>
  </si>
  <si>
    <t>Maligcong,Mainit,Dalican,Guinaang Bontoc</t>
  </si>
  <si>
    <t>Tocucan, Bontoc Mt. Prov.</t>
  </si>
  <si>
    <t>Kilong, Tetep-An Norte, Tetep-An Sur, Antadao</t>
  </si>
  <si>
    <t>Tanulong &amp; Madongo, Mt. Prov.</t>
  </si>
  <si>
    <t>Fidelisan, Banga-An, Aguid &amp; Pide</t>
  </si>
  <si>
    <t>Res. Sec. "J" (Oc'Ocan, Loakan)Baguio City</t>
  </si>
  <si>
    <t>Loakan And Kias, Camp 7, Baguio City</t>
  </si>
  <si>
    <t>Km.6, Asin Road, Baguio City</t>
  </si>
  <si>
    <t>Asin Road,Km 5, Baguio City</t>
  </si>
  <si>
    <t>So. Pekes, Sacasacan, Sandanga, Mt. Province</t>
  </si>
  <si>
    <t>Danonoy, Poblacion (Patay), Sagada, Mt. Province</t>
  </si>
  <si>
    <t>Brgy,S.Tawang La Trinidad,Benguet</t>
  </si>
  <si>
    <t>Camp John Hay, Baguio City</t>
  </si>
  <si>
    <t>Baquero, Nalbuan, Baay-Licuan, Abra</t>
  </si>
  <si>
    <t>Orangao, Camp 4, Tuba, Benguet</t>
  </si>
  <si>
    <t>Tinongdan, Itogon, Benguet</t>
  </si>
  <si>
    <t>Ampucao, Itogon &amp; Camp 4, Tuba, Benguet</t>
  </si>
  <si>
    <t>Abatan, Buguias, Benguet</t>
  </si>
  <si>
    <t>Puguis, La Trinidad, Benguet</t>
  </si>
  <si>
    <t>Gumatdang, Itogon, Benguet</t>
  </si>
  <si>
    <t>Camp 3, Tuba &amp; Wangal, La Trinidad,Benguet</t>
  </si>
  <si>
    <t>Lab-Ang, Ampucao, Itogon, Benguet</t>
  </si>
  <si>
    <t>Alapang, La Trinidad, Benguet</t>
  </si>
  <si>
    <t>Mt. Cabuyao, Sto Tomas, Poblacion, Tuba, Benguet</t>
  </si>
  <si>
    <t>Batuang, Virac, Itogon, Benguet</t>
  </si>
  <si>
    <t>Rino, Loakan, Itogon, Benguet</t>
  </si>
  <si>
    <t>Acop, Tublay, Benguet</t>
  </si>
  <si>
    <t>Bobok Bisal, Bokod, Benguet</t>
  </si>
  <si>
    <t>Loakan, Itogon, Benguet</t>
  </si>
  <si>
    <t>Natubleng, Kibungan, Benguet</t>
  </si>
  <si>
    <t>Ampucao, Itogon, Benguet</t>
  </si>
  <si>
    <t>Pito, Bokod, Benguet</t>
  </si>
  <si>
    <t>Acbot, Pito, Bokod, Benguet</t>
  </si>
  <si>
    <t>Palasaan, Taneg, Mankayan,Benguet</t>
  </si>
  <si>
    <t>Nanggawa, Leseb, Bauko, Mt. Province</t>
  </si>
  <si>
    <t>Batalao, Antadao, Sagada, Mt. Province</t>
  </si>
  <si>
    <t>Pandey, Kilong, Sagada, Mt. Province</t>
  </si>
  <si>
    <t>Dalalag, Patay, Sagada, Mt. Province</t>
  </si>
  <si>
    <t>Caluttit, Bontoc, Mt. Province</t>
  </si>
  <si>
    <t>Dugo, Patay, Sagada, Mt. Province</t>
  </si>
  <si>
    <t>Danonoy, Patay, Sagada, Mt. Province</t>
  </si>
  <si>
    <t>Kingikik, Patay, Sagada, Mt. Province</t>
  </si>
  <si>
    <t>Banao, Bauko, Mt. Province</t>
  </si>
  <si>
    <t>Kapinitan, Patay, Sagada, Mt. Province</t>
  </si>
  <si>
    <t>Napua, Sabangan, Mt. Province</t>
  </si>
  <si>
    <t>Dumanegdeg, Napua, Sabangan, Mt. Province</t>
  </si>
  <si>
    <t>Tala, Namatec, Sabangan, Mt. Province</t>
  </si>
  <si>
    <t>Andeng, Gonogon, Bontoc, Mt. Province</t>
  </si>
  <si>
    <t>Naebengda, Bansa, Monamon Norte, Bauko, Mt. Province</t>
  </si>
  <si>
    <t>Calatura, Sadsadan, Bauko, Mt. Province</t>
  </si>
  <si>
    <t>Utangan, Guinzadan Norte, Bauko, Mt. Province</t>
  </si>
  <si>
    <t>Bagnen Oriente, Bauko, Mt. Province</t>
  </si>
  <si>
    <t>Dangtey, Poblacion, Tadian, Mt. Province</t>
  </si>
  <si>
    <t>Fiangtin, Barlig, Mt. Province</t>
  </si>
  <si>
    <t>Sango-An, Bila, Bauko, Mt. Province</t>
  </si>
  <si>
    <t>Napakey, Bila, Bauko, Mt. Province</t>
  </si>
  <si>
    <t>Moggo, Bila, Bauko, Mt. Province</t>
  </si>
  <si>
    <t>Laglagan, Bila, Bauko, Mt. Province</t>
  </si>
  <si>
    <t>Penad, Lagawa, Bauko, Mt. Province</t>
  </si>
  <si>
    <t>Camanbeey, Mabaay, Mt. Province</t>
  </si>
  <si>
    <t>Agimeyamey, Mabaay, Mt. Province</t>
  </si>
  <si>
    <t>Tiging, Mabaay, Mt. Province</t>
  </si>
  <si>
    <t>Mabaay, Mt. Province</t>
  </si>
  <si>
    <t>Aw-Awigan, Mabaay, Mt. Province</t>
  </si>
  <si>
    <t>Pak-Kil, Caluttit, Bontoc, Mt. Province</t>
  </si>
  <si>
    <t>Domyong, Gonogon, Bontoc, Mt. Province</t>
  </si>
  <si>
    <t>Bananao, Paracelis, Mt. Province</t>
  </si>
  <si>
    <t>Teng-Ab, Bontoc, Mt. Province</t>
  </si>
  <si>
    <t>Ganggangsan, Kin-Iway, Besao, Mt. Province</t>
  </si>
  <si>
    <t>Mabisil, Balugan, Sagada, Mt. Province</t>
  </si>
  <si>
    <t>Bontoc Ili, Bontoc, Mt. Province</t>
  </si>
  <si>
    <t>Cal-E, Kilong, Sagada, Mt. Province</t>
  </si>
  <si>
    <t>Makad, Balugan, Mt. Province</t>
  </si>
  <si>
    <t>Bantay, Anonat, Buringal, Paracelis , Mt. Province</t>
  </si>
  <si>
    <t>Belwang, Sadanga, Mt. Province</t>
  </si>
  <si>
    <t>Kenkuweng, Patay, Sagada, Mt. Province</t>
  </si>
  <si>
    <t>Kiltepan, Kilong, Sagada, Mt. Province</t>
  </si>
  <si>
    <t>Balintaugan, Bauko, Mt. Province</t>
  </si>
  <si>
    <t>Madongo, Sagada, Mt. Province</t>
  </si>
  <si>
    <t>Baan, Balugan, Sagada, Mt. Province</t>
  </si>
  <si>
    <t>Gessang, Bangaan, Sagada, Mt. Province</t>
  </si>
  <si>
    <t>Balugan, Sagada, Mt. Province</t>
  </si>
  <si>
    <t>Pakad, Balugan, Sagada, Mt. Province</t>
  </si>
  <si>
    <t>Ken Gunas, Patay, Sagada, Mt. Province</t>
  </si>
  <si>
    <t>Babaangbang, Balugan, Sagada, Mt. Province</t>
  </si>
  <si>
    <t>Panta, Suyo, Sagada, Mt. Province</t>
  </si>
  <si>
    <t>Mabbay, Patay, Sagada, Mt. Province</t>
  </si>
  <si>
    <t>Antadao, Sagada, Mt. Province</t>
  </si>
  <si>
    <t>Kenkoweng, Patay, Sagada, Mt. Province</t>
  </si>
  <si>
    <t>Caria Cayat Taplin</t>
  </si>
  <si>
    <t>Manuel Cayat</t>
  </si>
  <si>
    <t>Barangay Happy Hallow, Baguio City</t>
  </si>
  <si>
    <t>Municipality of Sugpon, Province of Ilocos Sur</t>
  </si>
  <si>
    <t>Barangays of Poblacion (Alilem Daya), Dalawa, Batbato, Daddaay, Apaya, Apang, Amilongan, Anaao and Kiat, Municipality of Alilem, Province of Ilocos Sur</t>
  </si>
  <si>
    <t>LOT 1: Barangay of Sta. Rosa (portion), Municipality of Sta. Fe, Province of Nueva Vizcaya
 LOT 2: Barangay of Fianza (portion), Municipality of San Nicolas, Province of Pangasinan</t>
  </si>
  <si>
    <t>Barangays of Ipil-Cuneg &amp; Cabuaan, Municipality of Bayombong; Barangay Commonal, Municipality of Solano; Barangays of Cabuluan &amp; Ocapon, Municipality of Villa Verde, all in the province of Nueva Vizcaya</t>
  </si>
  <si>
    <t>Sitio of Karahume, Barangays of San Isidro, Municipality of San Jose del Monte, portion of Sitio Sapang Munti, Brgy. San Mateo, Norzagaray Province of Bulacan, and portions of Locao-Licao, Brgy. Macabod, Municipality of Rodriguez Rizal</t>
  </si>
  <si>
    <t>Barangays of San Nicolas, San Vicente, Sto. Niño, Anupul (portion) and Calumpang, Municipality of Bamban, Province of Tarlac;
 portion of Barangays Marcos Village, Municipality of Mabalacat, Province of Pampanga</t>
  </si>
  <si>
    <t>Barangays of Zabali, Dibut and Pingit, Municipalities of San Luis and Baler, Province of Aurora</t>
  </si>
  <si>
    <t>Barangays Banuang Daan and Cabugao, Municipality of Coron, Province of Palawan</t>
  </si>
  <si>
    <t>Province of Romblon
 Municipality: Cajidiocan&gt; Sitios of Haguimit, Panaguintingan (portion), Sandigpuyas (portion), Puwit Barko, Sinapawan (portion), Bayayebal (portion), Sablayan (portion), Pagboyogan (portion), Guin-alan (portion), Yangub, Natambakan, Nalumusan and Balay Lambao, Barangays of Lumbang Weste; portions of Sitio Cabuylanan, Dawo, Kamagong and Duyanan, Barangays of Cambajao; portion of Sitio Alahag, Barangays Danao; portions of Barangays Sogod, Cambijang and Alibagon.
 Municipality: San Fernando&gt; Sitios of Layag, Lagting (portion), Anahao (portion), Malapipi, Magurasok, Buyabog, Tagbong, Suyod and Paima, Barangays Taclobo; portion of Barangays Otod</t>
  </si>
  <si>
    <t>Portions of Barangays Butong and Merangeren, both within the Municipality of Quezon, Province of Bukidnon</t>
  </si>
  <si>
    <t>Barangays of Mangayon (portion), Tamia (portion), Ngan (portion), San Miguel (portion) and Panansalan of the Municipality of Compostela; Barangays of Bantacan (portion), Kahayag (portion), San Roque (portion), Cogonon (portion), Fatima (portion), Magangit (portion), Camanlangan (portion), Cabinuangan (portion), Batinao (portion), Andap and Pagsabangan of the Municipality of New Bataan; Barangays of Langgawisan and Bahi of the Municipality of  Maragusan, All in the Province of Compostela Valley and Sitio Danawan I of Barangay Binondo of the Province of Davao Oriental. Barangay Batinao of New Bataan, Province of Compostela Valley</t>
  </si>
  <si>
    <t>LOT 1: Barangays of Aguinaldo, Ampawid, Andap, Belmonte, Bullukan (portion), Buhi, Datu Ampunan, Datu Dabaw, Doña Josefa (portion), Kandiis, Kidawa (portion), Kibagyo, Kiokmay, LS Sarmiento, Longganapan (portion), Libuton, Mabuhay, Malinao, Melale, New Bethlehem, Panamoren, Pagwas, Sabud (portion), San Antonio, Santa Emilia and Tukan, Barangay Poblacion, all within the Municipality of Laak (formerly San Vicente), Province of Compostela Valley. LOT 2: Barangays of Sonlon, Buan, Binancian and Camansa, all within the Municipality of Asuncion, Province of Davao del Norte. LOT 3: Sitios of Dugayan, Okapan, Kimataan II and Kawayan, Barangay Gupitan, Municipality of Kapalong and Barangays of Monte Dujali (portion), Datu Balong (portion) and Pinamono (portion), Municipality of San Isidro, all within the Province of Davao del Norte.</t>
  </si>
  <si>
    <t>Barangays of Buhay, Biangan, Buenavida, and Batasan, Municipality of Makilala, Province of Cotabato</t>
  </si>
  <si>
    <t>Barangay of New Bentangan, Municipality of Carmen, Province of Cotabato</t>
  </si>
  <si>
    <t>Bitangan, Bagyang, Catatongan, Balboon, Carromata, Magaroyong, Sagbayan, San Roque, Siagao, Libassub, Castillo, Umalag, Tina, San Miguel, Surigao del Sur-Mun. Of San Miguel, Lanuza, Carmen, Tago, Mahiratag, Province of Surigao del Sur</t>
  </si>
  <si>
    <t>Barangay of San Agustin, Municipality of Valderrama, Province of Antique</t>
  </si>
  <si>
    <t>Langiden, Prov. of Abra</t>
  </si>
  <si>
    <t>San Juan, Prov. of Abra</t>
  </si>
  <si>
    <t>Malibcong, Prov. of Abra</t>
  </si>
  <si>
    <t>Municipality of Atok, Province of Benguet</t>
  </si>
  <si>
    <t>Barangay Eva Garden, Cadaclan (Portion), And Tanglagan(Portion), Municipality of Calanasan, Province of Apayao</t>
  </si>
  <si>
    <t>Ahin,Ap-Apid, Tulludan, Tukukan, Portion of Wangwang, Gumhang, Danggo, Luhong, Impugong, Binablayan, Poblacion, Eheb, 4 Ecozones, Bawi, Naduntig, Bato &amp; Galiwgiwan, Tinoc, Ifugao</t>
  </si>
  <si>
    <t>Brgys. Chupac, Kaleo, Lunas, Ogo-Og, Kadaclan, Mun. of Barlig &amp; Brgy. Banao, Mun. of Natonin, Mt. Province</t>
  </si>
  <si>
    <t>Barangays Badeo, Lubo, Madaymen, Palina, Poblacion, Sagpat &amp; Tacadang, Mun. of Kibungan, Province of Benguet</t>
  </si>
  <si>
    <t>Barangays of Balakbak, Belengbelis, Boklaoan, Cayapes, Cuba, Datakan, Gadang, Gasweling, Labueg, Paykek, Poblacion Central, Pudong, Pongayon, Sagubo And Taba-Ao, All In The Municipality of Kapangan, Province of Benguet</t>
  </si>
  <si>
    <t>Brgys. Amduntog, Antipolo, Namal, Nungawa, Panubtuban, Haliap, Cawayan, Pula, Camandag, All In The Municipality of Asipulo, Province of Ifugao; And Portion of Ambaguio In The Province of Nueva Vizcaya</t>
  </si>
  <si>
    <t>Brgys. Sinto, Mount Data, Sadsadan, Leseb, Maba-Ay, Tapapan, Monamon Sur, Monamon Norte, Mun of Bauko, Mt. Province</t>
  </si>
  <si>
    <t>Brgys. Riang, Dumayco, Patiao, Lusuac, Poblacion, Namarabar, Tat-Tawa, Sta. Rosa, And Malamsit, Mun. of Peñarrubia, Prov. of Abra</t>
  </si>
  <si>
    <t>Municipality of Itogon, Province of Benguet And Portion of Municipality of Kayapa, Province of Nueva Vizcaya</t>
  </si>
  <si>
    <t>Brgys. Bangad Cetro, Lower Bangad And Upper Bangad, Municipality of Tinglayan, Province of Kalinga</t>
  </si>
  <si>
    <t>Brgys. Ripang, And Paddaoan, Portions of Brgy. Caglayan, Talifugo,Nabuangan, Cupis, Mun. of Conner, Apayao</t>
  </si>
  <si>
    <t>Lydia, San Jose, Lower And Upper Maton, Swan, Doña Loreta(Portions) Mun. of Pudtol &amp; Portions of Brgys. Bucao(Now Marag) Savacion, Mun of Luna, Portions of Brgys. of Kumao &amp; Baliwanan, Mun of Kabugao Prov. of Apayao</t>
  </si>
  <si>
    <t>Manabo, Prov. of Abra</t>
  </si>
  <si>
    <t>Luba, Prov. of Abra</t>
  </si>
  <si>
    <t>Kabugao, Prov. of Apayao</t>
  </si>
  <si>
    <t>Butao,Calanasan,Prov. of Apayao</t>
  </si>
  <si>
    <t>Sitio Calabigan, Zumigui And Sitio Bayugao, Turod, Luna, Prov. of Apayao</t>
  </si>
  <si>
    <t>Tinongdan, Itogon, Prov. of Benguet</t>
  </si>
  <si>
    <t>Tuba,Prov. of Benguet</t>
  </si>
  <si>
    <t>Hungduan, Prov. of Ifugao</t>
  </si>
  <si>
    <t>Aguinaldo, Prov. of Ifugao</t>
  </si>
  <si>
    <t>Mayoyao, Prov. of Ifugao</t>
  </si>
  <si>
    <t>San Quintin, Prov. of Abra</t>
  </si>
  <si>
    <t>Gaddani, Tayum, Prov. of Abra</t>
  </si>
  <si>
    <t>Danglas, Prov. of Abra</t>
  </si>
  <si>
    <t>Lagayan, Prov. of Abra</t>
  </si>
  <si>
    <t>Tineg, Prov. of Abra</t>
  </si>
  <si>
    <t>Mudiit, Dolores, Prov. of Abra</t>
  </si>
  <si>
    <t>Lagangilang, Prov. of Abra</t>
  </si>
  <si>
    <t>Lacub, Prov. of Abra</t>
  </si>
  <si>
    <t>Baay Licuan, Prov. of Abra</t>
  </si>
  <si>
    <t>Daguioman, Prov. of Abra</t>
  </si>
  <si>
    <t>Bucloc, Prov. of Abra</t>
  </si>
  <si>
    <t>Patad, Pilar, Prov. of Abra</t>
  </si>
  <si>
    <t>Tubo, Prov. of Abra</t>
  </si>
  <si>
    <t>Villavisciosa, Prov. of Abra</t>
  </si>
  <si>
    <t>Tanglagan,Calanasan, Prov. of Abra</t>
  </si>
  <si>
    <t>Cadaclan,Calanasan, Prov. of Abra</t>
  </si>
  <si>
    <t>Kiangan, Prov. of Ifugao</t>
  </si>
  <si>
    <t>Burnay,Boliwong,Cudog,Montabiong,Poblacion News, Tungngod (Western Lagawe),Prov. of Ifugao</t>
  </si>
  <si>
    <t>Hingyon, Prov. of Ifugao</t>
  </si>
  <si>
    <t>Banaue, Prov. of Ifugao</t>
  </si>
  <si>
    <t>Alfonso Lista, Prov. of Ifugao</t>
  </si>
  <si>
    <t>Lamut, Prov. of Ifugao</t>
  </si>
  <si>
    <t>Suyang, Amalo, Balawag, Dupligan, Prov. of Kalinga</t>
  </si>
  <si>
    <t>Gobgob,New Tanglag, Prov. of Kalinga</t>
  </si>
  <si>
    <t>Lucog, Prov. of Kalinga</t>
  </si>
  <si>
    <t>Calaccad And Cudal Tabuk, Prov. of Kalinga</t>
  </si>
  <si>
    <t>Tabuk(Malbong) Prov. of Kalinga</t>
  </si>
  <si>
    <t>Tobbog(Tabuk City And Rizal Mun), Prov. of Kalinga</t>
  </si>
  <si>
    <t>Tabuk(Nanong), Prov. of Kalinga</t>
  </si>
  <si>
    <t>Gaang, Prov. of Kalinga</t>
  </si>
  <si>
    <t>Dacalan, Prov. of Kalinga</t>
  </si>
  <si>
    <t>Mangali, Prov. of Kalinga</t>
  </si>
  <si>
    <t>Pangol, Prov. of Kalinga</t>
  </si>
  <si>
    <t>Taloctoc,Prov. of Kalinga</t>
  </si>
  <si>
    <t>Rizal, Prov. of Kalinga</t>
  </si>
  <si>
    <t>Basao, Prov. of Kalinga</t>
  </si>
  <si>
    <t>Butbut, Prov. of Kalinga</t>
  </si>
  <si>
    <t>Tulgao, Prov. of Kalinga</t>
  </si>
  <si>
    <t>Sumadel, Prov. of Kalinga</t>
  </si>
  <si>
    <t>Dananao, Prov. of Kalinga</t>
  </si>
  <si>
    <t>Tongrayan, Prov. of Kalinga</t>
  </si>
  <si>
    <t>Tanglag, Prov. of Kalinga</t>
  </si>
  <si>
    <t>Uma, Prov. of Kalinga</t>
  </si>
  <si>
    <t>Lubuagan, Prov. of Kalinga</t>
  </si>
  <si>
    <t>Mabongtot, Prov. of Kalinga</t>
  </si>
  <si>
    <t>Balatoc, Prov. of Kalinga</t>
  </si>
  <si>
    <t>Balinciagao/Magsilay, Prov. of Kalinga</t>
  </si>
  <si>
    <t>Cagaluan, Prov. of Kalinga</t>
  </si>
  <si>
    <t>Dalupa/Ableg, Prov. of Kalinga</t>
  </si>
  <si>
    <t>Dangtalan, Prov. of Kalinga</t>
  </si>
  <si>
    <t>Poswoy, Prov. of Kalinga</t>
  </si>
  <si>
    <t>Salegseg, Prov. of Kalinga</t>
  </si>
  <si>
    <t>Mabaca, Prov. of Kalinga</t>
  </si>
  <si>
    <t>Gubang, Prov. of Kalinga</t>
  </si>
  <si>
    <t>Buaya, Prov. of Kalinga</t>
  </si>
  <si>
    <t>Limos, Prov. of Kalinga</t>
  </si>
  <si>
    <t>Aciga, Prov. of Kalinga</t>
  </si>
  <si>
    <t>Ballayangon, Prov. of Kalinga</t>
  </si>
  <si>
    <t>Pinukpuk, Prov. of Kalinga</t>
  </si>
  <si>
    <t>Dugpa, Prov. of Kalinga</t>
  </si>
  <si>
    <t>Ammacian, Prov. of Kalinga</t>
  </si>
  <si>
    <t>Magaogao, Prov. of Kalinga</t>
  </si>
  <si>
    <t>Talaca, Prov. of Kalinga</t>
  </si>
  <si>
    <t>Paracelis , Mp ; Calaccad And Cudal Tabuk, Prov. of Kalinga</t>
  </si>
  <si>
    <t>Brgy. Pugwas, Wangal, La Trinidad Prov. of Benguet</t>
  </si>
  <si>
    <t>Brgy. Suyoc, Mun. of Mankayan, Prov. of Benguet</t>
  </si>
  <si>
    <t>Naval Hospital Reservation, Port. of Beckel 3F &amp; Oct, Baguio City</t>
  </si>
  <si>
    <t>Talaay, Licuan , Prov. of Abra</t>
  </si>
  <si>
    <t>Ambuclao, Bokod, Benguet</t>
  </si>
  <si>
    <t>Ankileng, Nacagang, Suyo, Taccong, Mun. of Sagada, Mt. Province</t>
  </si>
  <si>
    <t>Talubin,Bontoc, Mt. Province</t>
  </si>
  <si>
    <t>Bayyo,Bontoc, Mt. Province</t>
  </si>
  <si>
    <t>Balugan, Ambasing,Mun. of Sagada, Mt. Province</t>
  </si>
  <si>
    <t>Betwagan And Anabel, Sadanga, Mt. Province</t>
  </si>
  <si>
    <t>Lower Bauko, Mt. Province</t>
  </si>
  <si>
    <t>Lias Silangan, Lias Kanluran, Barlig, Mt. Province</t>
  </si>
  <si>
    <t>Saliok,Maducayan Natonin, Mt. Province</t>
  </si>
  <si>
    <t>Guinaang, Mt. Province</t>
  </si>
  <si>
    <t>Banao, Mt. Province</t>
  </si>
  <si>
    <t>Demang, Mt. Province</t>
  </si>
  <si>
    <t>Tambingan,Data ,Supang - Area 1, Mt. Province</t>
  </si>
  <si>
    <t>Tonglayan,Alunogan . Pudo, Natonin, Mt. Province</t>
  </si>
  <si>
    <t>Poblacion,Sta Isabel,Banawel,Balangao,Butacnatonin,Mt. Province</t>
  </si>
  <si>
    <t>Virac, Itogon, Benguet</t>
  </si>
  <si>
    <t>Tubo, Sapid, Mankayan, Benguet</t>
  </si>
  <si>
    <t>Um-Umol, Dalupirip, Itogon, Benguet</t>
  </si>
  <si>
    <t>Panat, Suyoc, Mankayan, Benguet</t>
  </si>
  <si>
    <t>Aleb, Ucab, Itogon, Benguet</t>
  </si>
  <si>
    <t>Lepting, Sagpat, Kibungan, Benguet</t>
  </si>
  <si>
    <t>Pakak, Pito, Bokod, Benguet</t>
  </si>
  <si>
    <t>Pacpac, Pito, Bokod, Benguet</t>
  </si>
  <si>
    <t>Shilan, La Trinidad, Benguet</t>
  </si>
  <si>
    <t>Ansagan (Formerly Bo. Saped), Tuba, Prov. of Benguet</t>
  </si>
  <si>
    <t>(Outlook Drive) Res. Sec. "D", Baguio City</t>
  </si>
  <si>
    <t>Res. Sec. "J" (Marcos Highway), Baguio City</t>
  </si>
  <si>
    <t>Res Sec "J", Dontongan, Green Valley, Baguio City</t>
  </si>
  <si>
    <t>Ganao, La Paz, Prov. of Abra</t>
  </si>
  <si>
    <t>Alimudom, Canan, La Paz, Prov. of Abra</t>
  </si>
  <si>
    <t>Abang, Bucay, Prov. of Abra</t>
  </si>
  <si>
    <t>Tangbao, San Isidro, Prov. of Abra</t>
  </si>
  <si>
    <t>Salappadan, Prov. of Abra</t>
  </si>
  <si>
    <t>Boliney, Prov. of Abra</t>
  </si>
  <si>
    <t>Malama, Ili, Manag, Guinaang, Katablangan, Talifugo, Ginamgamman, Prov. of Apayao</t>
  </si>
  <si>
    <t>Allangigan, Banban, Bulaun, Calafug, Daga, Karikitan, Mabiga, Mawigue, Puguin, Sacpil, Prov. of Kalinga</t>
  </si>
  <si>
    <t>Central Ili, Conner, Apayao</t>
  </si>
  <si>
    <t>Tambingan,Data ,Supang - Area 2, Mt. Province</t>
  </si>
  <si>
    <t>Tambingan,Data ,Supang - Area 3, Mt. Province</t>
  </si>
  <si>
    <t>Tambingan,Data ,Supang - Area 4, Mt. Province</t>
  </si>
  <si>
    <t>Fiallig, Barlig, Mt. Province</t>
  </si>
  <si>
    <t>Brgys. ZABALI &amp; PINGIT, Baler, Aurora</t>
  </si>
  <si>
    <t>Sitio Kawa-kawa, Corong-Corong , El Nido, Palawan</t>
  </si>
  <si>
    <t>Brgys. Batong Buhay, San Agustin, Pag-asa, and Yapang, Municipality of Sablayan; brgys. Pinagturilan, Barahan, Dayap and Lumangbayan, Municipality of Sta. Cruz, all in the province of Occidental Mindoro</t>
  </si>
  <si>
    <t>Laga AD</t>
  </si>
  <si>
    <t>Kinpadpay-Bebasu AD</t>
  </si>
  <si>
    <t>Bas-ang AD</t>
  </si>
  <si>
    <t>Lolita Alingbas Salcedo</t>
  </si>
  <si>
    <t>Portions of Brgy. Daan Suyan, Kihan, Kinam, Libi, Lun Masla, Lun Padidu, Patag, Poblacion (Malapatan), Sapu Masla, Sapu Padidu, Tuyan, and Upper Suyan, Municipality of Malapatan, Sarangani Province</t>
  </si>
  <si>
    <t>Province Code</t>
  </si>
  <si>
    <t>PROVINCE</t>
  </si>
  <si>
    <t># of CADT Application</t>
  </si>
  <si>
    <t># of CALT Application</t>
  </si>
  <si>
    <t>ABRA</t>
  </si>
  <si>
    <t>APAYAO</t>
  </si>
  <si>
    <t>BENGUET</t>
  </si>
  <si>
    <t>IFUGAO</t>
  </si>
  <si>
    <t>KALINGA</t>
  </si>
  <si>
    <t>MT. PROVINCE</t>
  </si>
  <si>
    <t>BAGUIO CITY</t>
  </si>
  <si>
    <t>TOTAL</t>
  </si>
  <si>
    <t>CADT AREA (hectares)</t>
  </si>
  <si>
    <t>CALT AREA (hectares)</t>
  </si>
  <si>
    <t>ILOCOS NORTE</t>
  </si>
  <si>
    <t>ILOCOS SUR</t>
  </si>
  <si>
    <t>LA UNION</t>
  </si>
  <si>
    <t>PANGASINAN</t>
  </si>
  <si>
    <t>BATANES</t>
  </si>
  <si>
    <t>CAGAYAN</t>
  </si>
  <si>
    <t>ISABELA</t>
  </si>
  <si>
    <t>NUEVA VIZCAYA</t>
  </si>
  <si>
    <t>QUIRINO</t>
  </si>
  <si>
    <t>AURORA</t>
  </si>
  <si>
    <t>BATAAN</t>
  </si>
  <si>
    <t>BULACAN</t>
  </si>
  <si>
    <t>PAMPANGA</t>
  </si>
  <si>
    <t>NUEVA ECIJA</t>
  </si>
  <si>
    <t xml:space="preserve">TARLAC </t>
  </si>
  <si>
    <t>ZAMBALES</t>
  </si>
  <si>
    <t>BATANGAS</t>
  </si>
  <si>
    <t>CAVITE</t>
  </si>
  <si>
    <t>LAGUNA</t>
  </si>
  <si>
    <t>QUEZON</t>
  </si>
  <si>
    <t>RIZAL</t>
  </si>
  <si>
    <t>MARINDUQUE</t>
  </si>
  <si>
    <t>OCCIDENTAL MINDORO</t>
  </si>
  <si>
    <t>ORIENTAL MINDORO</t>
  </si>
  <si>
    <t>PALAWAN</t>
  </si>
  <si>
    <t>ROMBLON</t>
  </si>
  <si>
    <t>ALBAY</t>
  </si>
  <si>
    <t>CAMARINES NORTE</t>
  </si>
  <si>
    <t>CAMARINES SUR</t>
  </si>
  <si>
    <t>CATANDUANES</t>
  </si>
  <si>
    <t>MASBATE</t>
  </si>
  <si>
    <t>SORSOGON</t>
  </si>
  <si>
    <t>AKLAN</t>
  </si>
  <si>
    <t>ANTIQUE</t>
  </si>
  <si>
    <t>CAPIZ</t>
  </si>
  <si>
    <t>GUIMARAS</t>
  </si>
  <si>
    <t>ILOILO</t>
  </si>
  <si>
    <t>NEGROS OCCIDENTAL</t>
  </si>
  <si>
    <t>ZAMBOANGA DEL NORTE</t>
  </si>
  <si>
    <t>ZAMBOANGA DEL SUR</t>
  </si>
  <si>
    <t>ZAMBOANGA SIBUGAY</t>
  </si>
  <si>
    <t>BASILAN</t>
  </si>
  <si>
    <t>BUKIDNON</t>
  </si>
  <si>
    <t>CAMIGUIN</t>
  </si>
  <si>
    <t>LANAO DEL NORTE</t>
  </si>
  <si>
    <t>MISAMIS OCCIDENTAL</t>
  </si>
  <si>
    <t>MISAMIS ORIENTAL</t>
  </si>
  <si>
    <t>Province</t>
  </si>
  <si>
    <t># of AD</t>
  </si>
  <si>
    <t>Area (Has.)</t>
  </si>
  <si>
    <t>Davao de Oro</t>
  </si>
  <si>
    <t>Davao del Norte</t>
  </si>
  <si>
    <t>Davao del Sur</t>
  </si>
  <si>
    <t>Davao Oriental</t>
  </si>
  <si>
    <t>Davao Occidental</t>
  </si>
  <si>
    <t># of AL</t>
  </si>
  <si>
    <t>Agusan del Norte</t>
  </si>
  <si>
    <t>Agusan del Sur</t>
  </si>
  <si>
    <t>Dinagat Islands</t>
  </si>
  <si>
    <t>Surigao del Norte</t>
  </si>
  <si>
    <t>Surigao del Sur</t>
  </si>
  <si>
    <t>Cotabato 
(North Cotabato)</t>
  </si>
  <si>
    <t>Sarangani</t>
  </si>
  <si>
    <t>South Cotabato</t>
  </si>
  <si>
    <t>Sultan Kudarat</t>
  </si>
  <si>
    <t>Maguindanao</t>
  </si>
  <si>
    <t>BOHOL</t>
  </si>
  <si>
    <t>CEBU</t>
  </si>
  <si>
    <t>NEGROS ORIENTAL</t>
  </si>
  <si>
    <t>SIQUIJOR</t>
  </si>
  <si>
    <t>Sitio Kinaragan, Brgy. Duale; Sitio Aryada, Brgy, Alangan, Municipality of Limay; Brgy. Kitang2, Brgy. Cabcaben, Brgy. Maligaya, Brgy. Malaya, all in the Municipality of Mariveles, Bataan</t>
  </si>
  <si>
    <t>Sitio Upper Biaan, Brgy. Biaan, Brgy. Balon-Anito, Brgy. Cabcaben, Brgy. Malaya, Brgy. Maligaya, Brgy. Alasasin, Brgy. San Isiddro, all in the Municipality of Mariveles; Sito Duhat, Bgry. Saysain, Brgy. Paysawan, Brgy. Binwangan, Municipality of Bagac, Bataan</t>
  </si>
  <si>
    <t>Sitio Kanawan, Brgy. Binaritan, Municipality of Morong, Bataan</t>
  </si>
  <si>
    <t>Brgy. Gango, And Sitio Bugsok And Piglintian Of Brgy. Poblacion, Libona, Bukidnon (LIBHIGAD AD)</t>
  </si>
  <si>
    <t>Portion of Brgys. Sta Juliana, Bueno and Maruglu, Municipality of Capas Tarlac ; Portion of Brgy. Villar, Municipality of Botolan, Province of Zambales; and Portion of the Municipality of Tarlac, Province of Tarlac</t>
  </si>
  <si>
    <t>Ayta Abellen/Ayta Hungey</t>
  </si>
  <si>
    <t>Brgys. Basag, Tboli &amp; Sinawal, General Santos City, South Cotabato</t>
  </si>
  <si>
    <t>Duma Clan</t>
  </si>
  <si>
    <t>R04B-ELN-122-000313</t>
  </si>
  <si>
    <t>Dalisam-Gomez Family</t>
  </si>
  <si>
    <t>Brgys. Cahigon, Supanga &amp; Guinbunyogan, Mun. of Calinog, Iloilo</t>
  </si>
  <si>
    <t>R06-CAL-1222-259</t>
  </si>
  <si>
    <t>R06-CAL-0222-258</t>
  </si>
  <si>
    <t>R06-LAU-0217-215</t>
  </si>
  <si>
    <t>R06-MAL-0610-157</t>
  </si>
  <si>
    <t>R13-SFR-1222-260</t>
  </si>
  <si>
    <t>Ayta Sambal, Ambala and Mag-Indi</t>
  </si>
  <si>
    <t>Brgy. Tala, Brgy. Pag-asa, Municipality of Orani; Brgy. Palili, Municipality of Samal; Brgy. Bangkal, Brgy. Mabatang, Brgy. Salian, Brgy. Gabon all in the Municipalities of Abucay; Brgy, Tanato, Brgy. Dangcol, all in the City of Balanga; Brgy. Muniting Batangas, Brgy. Binukawan, Brgy. Banawang, Municipality of Bagac, all in the Province of Bataan</t>
  </si>
  <si>
    <t>Brgys. Maasin and portion of Brgys. Kalatagbak, Mun. of Quezon and Sitio Cacarigan (portion), Brgys. Aramaywan, Mun. of Narra, Province of Palawan</t>
  </si>
  <si>
    <t>Bayog, ZDS</t>
  </si>
  <si>
    <t>Brgys. Alegria, Bagong Buhay, Conception, Caladis, Ilisan, Lapirawan, Milagrosa, Kauswagan, Kapatagan, Kawayan, Lambuyogan, Lutiman, Timbang-Timbang, Gulayon, Talaptap, Dawa-Dawa, La Paz, Tampalan, Litayon, Tandiong, Muslim, Sto Nino, Sta Maria, Naga-Naga, Bella, Pandan-Pandan, Poblacion and Payongan, Mun of Alicia, Zamboanga Sibugay</t>
  </si>
  <si>
    <t>CAR-SAG-1121-000312</t>
  </si>
  <si>
    <t>Sitio Kiltepan, Brgy. Kilong, Mun. of Sagada, Mountain Province</t>
  </si>
  <si>
    <t>Wilson Capuyan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</si>
</sst>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d&quot;-&quot;mmm&quot;-&quot;yyyy"/>
    <numFmt numFmtId="165" formatCode="#,##0.0000"/>
    <numFmt numFmtId="166" formatCode="_-* #,##0.00_-;\-* #,##0.00_-;_-* &quot;-&quot;??_-;_-@"/>
    <numFmt numFmtId="167" formatCode="#,##0.000"/>
    <numFmt numFmtId="168" formatCode="mm&quot;-&quot;dd&quot;-&quot;yyyy"/>
    <numFmt numFmtId="169" formatCode="#,##0.0"/>
    <numFmt numFmtId="170" formatCode="mm\-dd\-yyyy"/>
  </numFmts>
  <fonts count="19" x14ac:knownFonts="1">
    <font>
      <sz val="11"/>
      <color theme="1"/>
      <name val="Calibri"/>
      <scheme val="minor"/>
    </font>
    <font>
      <sz val="11"/>
      <color theme="1"/>
      <name val="Calibri"/>
      <family val="2"/>
      <scheme val="minor"/>
    </font>
    <font>
      <b/>
      <sz val="11"/>
      <color theme="1"/>
      <name val="Verdana"/>
      <family val="2"/>
    </font>
    <font>
      <b/>
      <sz val="11"/>
      <color rgb="FFFF0000"/>
      <name val="Verdana"/>
      <family val="2"/>
    </font>
    <font>
      <sz val="11"/>
      <color theme="1"/>
      <name val="Verdana"/>
      <family val="2"/>
    </font>
    <font>
      <sz val="11"/>
      <color rgb="FF000000"/>
      <name val="Verdana"/>
      <family val="2"/>
    </font>
    <font>
      <sz val="11"/>
      <color rgb="FF262626"/>
      <name val="Verdana"/>
      <family val="2"/>
    </font>
    <font>
      <b/>
      <sz val="16"/>
      <color theme="1"/>
      <name val="Verdana"/>
      <family val="2"/>
    </font>
    <font>
      <b/>
      <sz val="11"/>
      <color theme="1"/>
      <name val="Verdana"/>
      <family val="2"/>
    </font>
    <font>
      <sz val="11"/>
      <color theme="1"/>
      <name val="Verdana"/>
      <family val="2"/>
    </font>
    <font>
      <b/>
      <sz val="11"/>
      <color rgb="FFFF0000"/>
      <name val="Verdana"/>
      <family val="2"/>
    </font>
    <font>
      <b/>
      <sz val="11"/>
      <name val="Verdana"/>
      <family val="2"/>
    </font>
    <font>
      <sz val="11"/>
      <color rgb="FF000000"/>
      <name val="Verdana"/>
      <family val="2"/>
    </font>
    <font>
      <b/>
      <sz val="11"/>
      <color rgb="FF000000"/>
      <name val="Verdana"/>
      <family val="2"/>
    </font>
    <font>
      <sz val="11"/>
      <color rgb="FF262626"/>
      <name val="Verdana"/>
      <family val="2"/>
    </font>
    <font>
      <sz val="12"/>
      <color theme="1"/>
      <name val="Arial"/>
      <family val="2"/>
    </font>
    <font>
      <sz val="11"/>
      <color rgb="FF333333"/>
      <name val="Verdana"/>
      <family val="2"/>
    </font>
    <font>
      <b/>
      <sz val="11"/>
      <color rgb="FF0000FF"/>
      <name val="Verdana"/>
      <family val="2"/>
    </font>
    <font>
      <sz val="11"/>
      <name val="Verdana"/>
      <family val="2"/>
    </font>
  </fonts>
  <fills count="12">
    <fill>
      <patternFill patternType="none"/>
    </fill>
    <fill>
      <patternFill patternType="gray125"/>
    </fill>
    <fill>
      <patternFill patternType="solid">
        <fgColor rgb="FFFFFF00"/>
        <bgColor rgb="FFFFFF00"/>
      </patternFill>
    </fill>
    <fill>
      <patternFill patternType="solid">
        <fgColor theme="0"/>
        <bgColor theme="0"/>
      </patternFill>
    </fill>
    <fill>
      <patternFill patternType="solid">
        <fgColor rgb="FFFFFFFF"/>
        <bgColor rgb="FFFFFFFF"/>
      </patternFill>
    </fill>
    <fill>
      <patternFill patternType="solid">
        <fgColor rgb="FFFFFF00"/>
        <bgColor indexed="64"/>
      </patternFill>
    </fill>
    <fill>
      <patternFill patternType="solid">
        <fgColor theme="4" tint="0.39997558519241921"/>
        <bgColor rgb="FFFFFFFF"/>
      </patternFill>
    </fill>
    <fill>
      <patternFill patternType="solid">
        <fgColor theme="6" tint="0.59999389629810485"/>
        <bgColor indexed="64"/>
      </patternFill>
    </fill>
    <fill>
      <patternFill patternType="solid">
        <fgColor theme="9" tint="0.39997558519241921"/>
        <bgColor rgb="FFFFFFFF"/>
      </patternFill>
    </fill>
    <fill>
      <patternFill patternType="solid">
        <fgColor theme="7" tint="0.39997558519241921"/>
        <bgColor rgb="FFFFFFFF"/>
      </patternFill>
    </fill>
    <fill>
      <patternFill patternType="solid">
        <fgColor rgb="FFFFFF00"/>
        <bgColor theme="0"/>
      </patternFill>
    </fill>
    <fill>
      <patternFill patternType="solid">
        <fgColor rgb="FFFFFF00"/>
        <bgColor rgb="FFFFFFFF"/>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rgb="FF000000"/>
      </left>
      <right/>
      <top/>
      <bottom style="thin">
        <color rgb="FF000000"/>
      </bottom>
      <diagonal/>
    </border>
    <border>
      <left/>
      <right/>
      <top/>
      <bottom style="thin">
        <color indexed="64"/>
      </bottom>
      <diagonal/>
    </border>
  </borders>
  <cellStyleXfs count="2">
    <xf numFmtId="0" fontId="0" fillId="0" borderId="0"/>
    <xf numFmtId="0" fontId="1" fillId="0" borderId="0"/>
  </cellStyleXfs>
  <cellXfs count="255">
    <xf numFmtId="0" fontId="0" fillId="0" borderId="0" xfId="0"/>
    <xf numFmtId="164" fontId="4" fillId="4" borderId="1" xfId="0" applyNumberFormat="1" applyFont="1" applyFill="1" applyBorder="1" applyAlignment="1">
      <alignment horizontal="center" vertical="center" wrapText="1"/>
    </xf>
    <xf numFmtId="0" fontId="5" fillId="4" borderId="1" xfId="0" applyFont="1" applyFill="1" applyBorder="1" applyAlignment="1">
      <alignment horizontal="center" vertical="center" wrapText="1"/>
    </xf>
    <xf numFmtId="4" fontId="5" fillId="4" borderId="1" xfId="0" applyNumberFormat="1" applyFont="1" applyFill="1" applyBorder="1" applyAlignment="1">
      <alignment horizontal="center" vertical="center" wrapText="1"/>
    </xf>
    <xf numFmtId="4" fontId="4" fillId="4" borderId="1" xfId="0" applyNumberFormat="1" applyFont="1" applyFill="1" applyBorder="1" applyAlignment="1">
      <alignment horizontal="center" vertical="center" wrapText="1"/>
    </xf>
    <xf numFmtId="0" fontId="4" fillId="4" borderId="2" xfId="0" applyFont="1" applyFill="1" applyBorder="1" applyAlignment="1">
      <alignment horizontal="center" vertical="center" wrapText="1"/>
    </xf>
    <xf numFmtId="165" fontId="4" fillId="4" borderId="2"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4" fontId="4" fillId="0" borderId="2" xfId="0" applyNumberFormat="1" applyFont="1" applyBorder="1" applyAlignment="1">
      <alignment horizontal="center" vertical="center" wrapText="1"/>
    </xf>
    <xf numFmtId="4" fontId="4" fillId="4" borderId="2" xfId="0" applyNumberFormat="1"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4" borderId="1" xfId="0" applyFont="1" applyFill="1" applyBorder="1" applyAlignment="1">
      <alignment horizontal="center" vertical="center" wrapText="1"/>
    </xf>
    <xf numFmtId="164" fontId="5" fillId="0" borderId="1" xfId="0" applyNumberFormat="1" applyFont="1" applyBorder="1" applyAlignment="1">
      <alignment horizontal="center" vertical="center" wrapText="1"/>
    </xf>
    <xf numFmtId="165" fontId="5" fillId="4"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3" borderId="1" xfId="0" applyFont="1" applyFill="1" applyBorder="1" applyAlignment="1">
      <alignment horizontal="center" vertical="center"/>
    </xf>
    <xf numFmtId="0" fontId="0" fillId="0" borderId="0" xfId="0" applyAlignment="1">
      <alignment horizontal="center" vertical="center"/>
    </xf>
    <xf numFmtId="0" fontId="2" fillId="2" borderId="2"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4" fillId="0" borderId="5" xfId="0" applyFont="1" applyBorder="1" applyAlignment="1">
      <alignment horizontal="center" vertical="center" wrapText="1"/>
    </xf>
    <xf numFmtId="0" fontId="4" fillId="3" borderId="5" xfId="0" applyFont="1" applyFill="1" applyBorder="1" applyAlignment="1">
      <alignment horizontal="center" vertical="center" wrapText="1"/>
    </xf>
    <xf numFmtId="0" fontId="4" fillId="4" borderId="5" xfId="0" applyFont="1" applyFill="1" applyBorder="1" applyAlignment="1">
      <alignment horizontal="center" vertical="center" wrapText="1"/>
    </xf>
    <xf numFmtId="167" fontId="4" fillId="4" borderId="5" xfId="0" applyNumberFormat="1" applyFont="1" applyFill="1" applyBorder="1" applyAlignment="1">
      <alignment horizontal="center" vertical="center" wrapText="1"/>
    </xf>
    <xf numFmtId="3" fontId="4" fillId="4" borderId="5" xfId="0" applyNumberFormat="1" applyFont="1" applyFill="1" applyBorder="1" applyAlignment="1">
      <alignment horizontal="center" vertical="center" wrapText="1"/>
    </xf>
    <xf numFmtId="168" fontId="5" fillId="0" borderId="5" xfId="0" applyNumberFormat="1" applyFont="1" applyBorder="1" applyAlignment="1">
      <alignment horizontal="center" vertical="center" wrapText="1"/>
    </xf>
    <xf numFmtId="165" fontId="4" fillId="4" borderId="5" xfId="0" applyNumberFormat="1" applyFont="1" applyFill="1" applyBorder="1" applyAlignment="1">
      <alignment horizontal="center" vertical="center" wrapText="1"/>
    </xf>
    <xf numFmtId="165" fontId="4" fillId="0" borderId="5" xfId="0" applyNumberFormat="1" applyFont="1" applyBorder="1" applyAlignment="1">
      <alignment horizontal="center" vertical="center" wrapText="1"/>
    </xf>
    <xf numFmtId="0" fontId="5" fillId="4" borderId="5" xfId="0" applyFont="1" applyFill="1" applyBorder="1" applyAlignment="1">
      <alignment horizontal="center" vertical="center" wrapText="1"/>
    </xf>
    <xf numFmtId="3" fontId="4" fillId="0" borderId="5" xfId="0" applyNumberFormat="1" applyFont="1" applyBorder="1" applyAlignment="1">
      <alignment horizontal="center" vertical="center" wrapText="1"/>
    </xf>
    <xf numFmtId="4" fontId="5" fillId="4" borderId="5" xfId="0" applyNumberFormat="1" applyFont="1" applyFill="1" applyBorder="1" applyAlignment="1">
      <alignment horizontal="center" vertical="center" wrapText="1"/>
    </xf>
    <xf numFmtId="0" fontId="5" fillId="0" borderId="5" xfId="0" applyFont="1" applyBorder="1" applyAlignment="1">
      <alignment horizontal="center" vertical="center" wrapText="1"/>
    </xf>
    <xf numFmtId="14" fontId="5" fillId="0" borderId="5" xfId="0" applyNumberFormat="1" applyFont="1" applyBorder="1" applyAlignment="1">
      <alignment horizontal="center" vertical="center" wrapText="1"/>
    </xf>
    <xf numFmtId="165" fontId="5" fillId="4" borderId="5" xfId="0" applyNumberFormat="1" applyFont="1" applyFill="1" applyBorder="1" applyAlignment="1">
      <alignment horizontal="center" vertical="center" wrapText="1"/>
    </xf>
    <xf numFmtId="0" fontId="5" fillId="3" borderId="5" xfId="0" applyFont="1" applyFill="1" applyBorder="1" applyAlignment="1">
      <alignment horizontal="center" vertical="center" wrapText="1"/>
    </xf>
    <xf numFmtId="168" fontId="5" fillId="0" borderId="1" xfId="0" applyNumberFormat="1" applyFont="1" applyBorder="1" applyAlignment="1">
      <alignment horizontal="center" vertical="center" wrapText="1"/>
    </xf>
    <xf numFmtId="165" fontId="5" fillId="4" borderId="1" xfId="0" applyNumberFormat="1" applyFont="1" applyFill="1" applyBorder="1" applyAlignment="1">
      <alignment horizontal="center" vertical="center"/>
    </xf>
    <xf numFmtId="3" fontId="5" fillId="4" borderId="1" xfId="0" applyNumberFormat="1" applyFont="1" applyFill="1" applyBorder="1" applyAlignment="1">
      <alignment horizontal="center" vertical="center"/>
    </xf>
    <xf numFmtId="0" fontId="9" fillId="0" borderId="1" xfId="0" applyFont="1" applyBorder="1" applyAlignment="1">
      <alignment horizontal="center" vertical="center" wrapText="1"/>
    </xf>
    <xf numFmtId="0" fontId="8" fillId="2" borderId="5"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11" fillId="2" borderId="5" xfId="0" applyFont="1" applyFill="1" applyBorder="1" applyAlignment="1">
      <alignment horizontal="center" vertical="center" wrapText="1"/>
    </xf>
    <xf numFmtId="168" fontId="5" fillId="0" borderId="2" xfId="0" applyNumberFormat="1" applyFont="1" applyBorder="1" applyAlignment="1">
      <alignment horizontal="center" vertical="center" wrapText="1"/>
    </xf>
    <xf numFmtId="0" fontId="12" fillId="0" borderId="1" xfId="0" applyFont="1" applyBorder="1" applyAlignment="1">
      <alignment horizontal="center" vertical="center" wrapText="1"/>
    </xf>
    <xf numFmtId="0" fontId="12" fillId="4" borderId="2"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12" fillId="4" borderId="1" xfId="0" applyFont="1" applyFill="1" applyBorder="1" applyAlignment="1">
      <alignment horizontal="center" vertical="center" wrapText="1"/>
    </xf>
    <xf numFmtId="4" fontId="12" fillId="4" borderId="1" xfId="0" applyNumberFormat="1" applyFont="1" applyFill="1" applyBorder="1" applyAlignment="1">
      <alignment horizontal="center" vertical="center" wrapText="1"/>
    </xf>
    <xf numFmtId="166" fontId="12" fillId="0" borderId="1" xfId="0" applyNumberFormat="1" applyFont="1" applyBorder="1" applyAlignment="1">
      <alignment horizontal="center" vertical="center" wrapText="1"/>
    </xf>
    <xf numFmtId="4" fontId="12" fillId="4" borderId="1" xfId="0" applyNumberFormat="1" applyFont="1" applyFill="1" applyBorder="1" applyAlignment="1">
      <alignment horizontal="center" vertical="center"/>
    </xf>
    <xf numFmtId="0" fontId="9" fillId="4" borderId="1" xfId="0" applyFont="1" applyFill="1" applyBorder="1" applyAlignment="1">
      <alignment horizontal="center" vertical="center" wrapText="1"/>
    </xf>
    <xf numFmtId="4" fontId="9" fillId="4" borderId="1" xfId="0" applyNumberFormat="1" applyFont="1" applyFill="1" applyBorder="1" applyAlignment="1">
      <alignment horizontal="center" vertical="center" wrapText="1"/>
    </xf>
    <xf numFmtId="0" fontId="9" fillId="3" borderId="1"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12" fillId="0" borderId="5" xfId="0" applyFont="1" applyBorder="1" applyAlignment="1">
      <alignment horizontal="center" vertical="center" wrapText="1"/>
    </xf>
    <xf numFmtId="0" fontId="12" fillId="4" borderId="5" xfId="0" applyFont="1" applyFill="1" applyBorder="1" applyAlignment="1">
      <alignment horizontal="center" vertical="center" wrapText="1"/>
    </xf>
    <xf numFmtId="0" fontId="9" fillId="3" borderId="5" xfId="0" applyFont="1" applyFill="1" applyBorder="1" applyAlignment="1">
      <alignment horizontal="center" vertical="center" wrapText="1"/>
    </xf>
    <xf numFmtId="4" fontId="9" fillId="3" borderId="5" xfId="0" applyNumberFormat="1" applyFont="1" applyFill="1" applyBorder="1" applyAlignment="1">
      <alignment horizontal="center" vertical="center" wrapText="1"/>
    </xf>
    <xf numFmtId="0" fontId="9" fillId="0" borderId="5" xfId="0" applyFont="1" applyBorder="1" applyAlignment="1">
      <alignment horizontal="center" vertical="center" wrapText="1"/>
    </xf>
    <xf numFmtId="14" fontId="9" fillId="0" borderId="5" xfId="0" applyNumberFormat="1" applyFont="1" applyBorder="1" applyAlignment="1">
      <alignment horizontal="center" vertical="center" wrapText="1"/>
    </xf>
    <xf numFmtId="165" fontId="9" fillId="0" borderId="5" xfId="0" applyNumberFormat="1" applyFont="1" applyBorder="1" applyAlignment="1">
      <alignment horizontal="center" vertical="center" wrapText="1"/>
    </xf>
    <xf numFmtId="165" fontId="9" fillId="4" borderId="5" xfId="0" applyNumberFormat="1" applyFont="1" applyFill="1" applyBorder="1" applyAlignment="1">
      <alignment horizontal="center" vertical="center" wrapText="1"/>
    </xf>
    <xf numFmtId="14" fontId="12" fillId="0" borderId="5" xfId="0" applyNumberFormat="1" applyFont="1" applyBorder="1" applyAlignment="1">
      <alignment horizontal="center" vertical="center" wrapText="1"/>
    </xf>
    <xf numFmtId="0" fontId="5" fillId="4" borderId="5" xfId="0" applyFont="1" applyFill="1" applyBorder="1" applyAlignment="1">
      <alignment horizontal="center" vertical="center"/>
    </xf>
    <xf numFmtId="165" fontId="5" fillId="4" borderId="5" xfId="0" applyNumberFormat="1" applyFont="1" applyFill="1" applyBorder="1" applyAlignment="1">
      <alignment horizontal="center" vertical="center"/>
    </xf>
    <xf numFmtId="0" fontId="4" fillId="4" borderId="5" xfId="0" applyFont="1" applyFill="1" applyBorder="1" applyAlignment="1">
      <alignment horizontal="center" vertical="center"/>
    </xf>
    <xf numFmtId="168" fontId="5" fillId="4" borderId="5" xfId="0" applyNumberFormat="1" applyFont="1" applyFill="1" applyBorder="1" applyAlignment="1">
      <alignment horizontal="center" vertical="center"/>
    </xf>
    <xf numFmtId="4" fontId="4" fillId="0" borderId="5" xfId="0" applyNumberFormat="1" applyFont="1" applyBorder="1" applyAlignment="1">
      <alignment horizontal="center" vertical="center" wrapText="1"/>
    </xf>
    <xf numFmtId="167" fontId="0" fillId="0" borderId="0" xfId="0" applyNumberFormat="1"/>
    <xf numFmtId="4" fontId="0" fillId="0" borderId="0" xfId="0" applyNumberFormat="1"/>
    <xf numFmtId="165" fontId="0" fillId="0" borderId="0" xfId="0" applyNumberFormat="1" applyAlignment="1">
      <alignment horizontal="center" vertical="center"/>
    </xf>
    <xf numFmtId="4" fontId="0" fillId="0" borderId="0" xfId="0" applyNumberFormat="1" applyAlignment="1">
      <alignment horizontal="center" vertical="center"/>
    </xf>
    <xf numFmtId="165" fontId="0" fillId="0" borderId="0" xfId="0" applyNumberFormat="1"/>
    <xf numFmtId="165" fontId="9" fillId="4" borderId="2" xfId="0" applyNumberFormat="1" applyFont="1" applyFill="1" applyBorder="1" applyAlignment="1">
      <alignment horizontal="center" vertical="center" wrapText="1"/>
    </xf>
    <xf numFmtId="4" fontId="9" fillId="4" borderId="2" xfId="0" applyNumberFormat="1" applyFont="1" applyFill="1" applyBorder="1" applyAlignment="1">
      <alignment horizontal="center" vertical="center" wrapText="1"/>
    </xf>
    <xf numFmtId="166" fontId="9" fillId="4" borderId="2" xfId="0" applyNumberFormat="1" applyFont="1" applyFill="1" applyBorder="1" applyAlignment="1">
      <alignment horizontal="center" vertical="center" wrapText="1"/>
    </xf>
    <xf numFmtId="166" fontId="12" fillId="4" borderId="1" xfId="0" applyNumberFormat="1" applyFont="1" applyFill="1" applyBorder="1" applyAlignment="1">
      <alignment horizontal="center" vertical="center" wrapText="1"/>
    </xf>
    <xf numFmtId="4" fontId="12" fillId="4" borderId="4" xfId="0" applyNumberFormat="1" applyFont="1" applyFill="1" applyBorder="1" applyAlignment="1">
      <alignment horizontal="center" vertical="center" wrapText="1"/>
    </xf>
    <xf numFmtId="168" fontId="12" fillId="0" borderId="1" xfId="0" applyNumberFormat="1" applyFont="1" applyBorder="1" applyAlignment="1">
      <alignment horizontal="center" vertical="center" wrapText="1"/>
    </xf>
    <xf numFmtId="164" fontId="12" fillId="0" borderId="1" xfId="0" applyNumberFormat="1" applyFont="1" applyBorder="1" applyAlignment="1">
      <alignment horizontal="center" vertical="center" wrapText="1"/>
    </xf>
    <xf numFmtId="3" fontId="9" fillId="4" borderId="5" xfId="0" applyNumberFormat="1" applyFont="1" applyFill="1" applyBorder="1" applyAlignment="1">
      <alignment horizontal="center" vertical="center" wrapText="1"/>
    </xf>
    <xf numFmtId="4" fontId="9" fillId="0" borderId="5" xfId="0" applyNumberFormat="1" applyFont="1" applyBorder="1" applyAlignment="1">
      <alignment horizontal="center" vertical="center" wrapText="1"/>
    </xf>
    <xf numFmtId="164" fontId="9" fillId="0" borderId="1" xfId="0" applyNumberFormat="1" applyFont="1" applyBorder="1" applyAlignment="1">
      <alignment horizontal="center" vertical="center" wrapText="1"/>
    </xf>
    <xf numFmtId="168" fontId="9" fillId="4" borderId="1" xfId="0" applyNumberFormat="1" applyFont="1" applyFill="1" applyBorder="1" applyAlignment="1">
      <alignment horizontal="center" vertical="center" wrapText="1"/>
    </xf>
    <xf numFmtId="168" fontId="9" fillId="0" borderId="1" xfId="0" applyNumberFormat="1" applyFont="1" applyBorder="1" applyAlignment="1">
      <alignment horizontal="center" vertical="center" wrapText="1"/>
    </xf>
    <xf numFmtId="0" fontId="9" fillId="3" borderId="2" xfId="0" applyFont="1" applyFill="1" applyBorder="1" applyAlignment="1">
      <alignment horizontal="center" vertical="center" wrapText="1"/>
    </xf>
    <xf numFmtId="4" fontId="12" fillId="4" borderId="5" xfId="0" applyNumberFormat="1" applyFont="1" applyFill="1" applyBorder="1" applyAlignment="1">
      <alignment horizontal="center" vertical="center" wrapText="1"/>
    </xf>
    <xf numFmtId="4" fontId="13" fillId="6" borderId="5" xfId="0" applyNumberFormat="1" applyFont="1" applyFill="1" applyBorder="1" applyAlignment="1">
      <alignment horizontal="center" vertical="center" wrapText="1"/>
    </xf>
    <xf numFmtId="4" fontId="13" fillId="6" borderId="7" xfId="0" applyNumberFormat="1" applyFont="1" applyFill="1" applyBorder="1" applyAlignment="1">
      <alignment horizontal="center" vertical="center" wrapText="1"/>
    </xf>
    <xf numFmtId="3" fontId="12" fillId="4" borderId="5" xfId="0" applyNumberFormat="1" applyFont="1" applyFill="1" applyBorder="1" applyAlignment="1">
      <alignment horizontal="center" vertical="center" wrapText="1"/>
    </xf>
    <xf numFmtId="165" fontId="12" fillId="4" borderId="5" xfId="0" applyNumberFormat="1" applyFont="1" applyFill="1" applyBorder="1" applyAlignment="1">
      <alignment horizontal="center" vertical="center" wrapText="1"/>
    </xf>
    <xf numFmtId="4" fontId="13" fillId="6" borderId="7" xfId="0" applyNumberFormat="1" applyFont="1" applyFill="1" applyBorder="1" applyAlignment="1">
      <alignment vertical="center" wrapText="1"/>
    </xf>
    <xf numFmtId="3" fontId="13" fillId="6" borderId="5" xfId="0" applyNumberFormat="1" applyFont="1" applyFill="1" applyBorder="1" applyAlignment="1">
      <alignment horizontal="center" vertical="center" wrapText="1"/>
    </xf>
    <xf numFmtId="165" fontId="13" fillId="6" borderId="5" xfId="0" applyNumberFormat="1" applyFont="1" applyFill="1" applyBorder="1" applyAlignment="1">
      <alignment horizontal="center" vertical="center" wrapText="1"/>
    </xf>
    <xf numFmtId="0" fontId="10" fillId="0" borderId="8" xfId="0" applyFont="1" applyBorder="1" applyAlignment="1">
      <alignment vertical="center"/>
    </xf>
    <xf numFmtId="0" fontId="10" fillId="0" borderId="8" xfId="0" applyFont="1" applyBorder="1" applyAlignment="1">
      <alignment horizontal="left" vertical="center"/>
    </xf>
    <xf numFmtId="0" fontId="10" fillId="0" borderId="8" xfId="0" applyFont="1" applyBorder="1" applyAlignment="1">
      <alignment vertical="center" wrapText="1"/>
    </xf>
    <xf numFmtId="0" fontId="0" fillId="0" borderId="0" xfId="0" applyAlignment="1">
      <alignment horizontal="center" vertical="center" wrapText="1"/>
    </xf>
    <xf numFmtId="3" fontId="9" fillId="0" borderId="5" xfId="0" applyNumberFormat="1" applyFont="1" applyBorder="1" applyAlignment="1">
      <alignment horizontal="center" vertical="center" wrapText="1"/>
    </xf>
    <xf numFmtId="0" fontId="2" fillId="2" borderId="6"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4" fillId="4" borderId="12" xfId="0" applyFont="1" applyFill="1" applyBorder="1" applyAlignment="1">
      <alignment horizontal="center" vertical="center" wrapText="1"/>
    </xf>
    <xf numFmtId="0" fontId="0" fillId="0" borderId="5" xfId="0" applyBorder="1" applyAlignment="1">
      <alignment horizontal="center" vertical="center"/>
    </xf>
    <xf numFmtId="0" fontId="8" fillId="2" borderId="7"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0" borderId="12" xfId="0" applyFont="1" applyBorder="1" applyAlignment="1">
      <alignment horizontal="center" vertical="center" wrapText="1"/>
    </xf>
    <xf numFmtId="0" fontId="5" fillId="4" borderId="3" xfId="0" applyFont="1" applyFill="1" applyBorder="1" applyAlignment="1">
      <alignment horizontal="center" vertical="center" wrapText="1"/>
    </xf>
    <xf numFmtId="0" fontId="12" fillId="4" borderId="3" xfId="0" applyFont="1" applyFill="1" applyBorder="1" applyAlignment="1">
      <alignment horizontal="center" vertical="center" wrapText="1"/>
    </xf>
    <xf numFmtId="0" fontId="12" fillId="3" borderId="5" xfId="0" applyFont="1" applyFill="1" applyBorder="1" applyAlignment="1">
      <alignment horizontal="center" vertical="center" wrapText="1"/>
    </xf>
    <xf numFmtId="4" fontId="9" fillId="4" borderId="5" xfId="0" applyNumberFormat="1" applyFont="1" applyFill="1" applyBorder="1" applyAlignment="1">
      <alignment horizontal="center" vertical="center" wrapText="1"/>
    </xf>
    <xf numFmtId="168" fontId="12" fillId="0" borderId="5" xfId="0" applyNumberFormat="1" applyFont="1" applyBorder="1" applyAlignment="1">
      <alignment horizontal="center" vertical="center" wrapText="1"/>
    </xf>
    <xf numFmtId="168" fontId="12" fillId="4" borderId="5" xfId="0" applyNumberFormat="1" applyFont="1" applyFill="1" applyBorder="1" applyAlignment="1">
      <alignment horizontal="center" vertical="center" wrapText="1"/>
    </xf>
    <xf numFmtId="4" fontId="12" fillId="0" borderId="5" xfId="0" applyNumberFormat="1" applyFont="1" applyBorder="1" applyAlignment="1">
      <alignment horizontal="center" vertical="center" wrapText="1"/>
    </xf>
    <xf numFmtId="169" fontId="9" fillId="0" borderId="5" xfId="0" applyNumberFormat="1" applyFont="1" applyBorder="1" applyAlignment="1">
      <alignment horizontal="center" vertical="center" wrapText="1"/>
    </xf>
    <xf numFmtId="0" fontId="5" fillId="0" borderId="3" xfId="0" applyFont="1" applyBorder="1" applyAlignment="1">
      <alignment horizontal="center" vertical="center" wrapText="1"/>
    </xf>
    <xf numFmtId="168" fontId="12" fillId="3" borderId="5" xfId="0" applyNumberFormat="1" applyFont="1" applyFill="1" applyBorder="1" applyAlignment="1">
      <alignment horizontal="center" vertical="center" wrapText="1"/>
    </xf>
    <xf numFmtId="165" fontId="9" fillId="3" borderId="5" xfId="0" applyNumberFormat="1" applyFont="1" applyFill="1" applyBorder="1" applyAlignment="1">
      <alignment horizontal="center" vertical="center" wrapText="1"/>
    </xf>
    <xf numFmtId="3" fontId="9" fillId="0" borderId="5" xfId="0" applyNumberFormat="1" applyFont="1" applyBorder="1" applyAlignment="1">
      <alignment horizontal="center" vertical="center"/>
    </xf>
    <xf numFmtId="0" fontId="9" fillId="0" borderId="5" xfId="0" applyFont="1" applyBorder="1" applyAlignment="1">
      <alignment horizontal="center" vertical="center"/>
    </xf>
    <xf numFmtId="4" fontId="9" fillId="0" borderId="5" xfId="0" applyNumberFormat="1" applyFont="1" applyBorder="1" applyAlignment="1">
      <alignment horizontal="center" vertical="center"/>
    </xf>
    <xf numFmtId="165" fontId="9" fillId="0" borderId="5" xfId="0" applyNumberFormat="1" applyFont="1" applyBorder="1" applyAlignment="1">
      <alignment horizontal="center" vertical="center"/>
    </xf>
    <xf numFmtId="165" fontId="12" fillId="4" borderId="5" xfId="0" applyNumberFormat="1" applyFont="1" applyFill="1" applyBorder="1" applyAlignment="1">
      <alignment horizontal="center" vertical="center"/>
    </xf>
    <xf numFmtId="3" fontId="12" fillId="0" borderId="5" xfId="0" applyNumberFormat="1" applyFont="1" applyBorder="1" applyAlignment="1">
      <alignment horizontal="center" vertical="center" wrapText="1"/>
    </xf>
    <xf numFmtId="0" fontId="9" fillId="0" borderId="5" xfId="0" quotePrefix="1" applyFont="1" applyBorder="1" applyAlignment="1">
      <alignment horizontal="center" vertical="center" wrapText="1"/>
    </xf>
    <xf numFmtId="0" fontId="12" fillId="4" borderId="5" xfId="0" applyFont="1" applyFill="1" applyBorder="1" applyAlignment="1">
      <alignment horizontal="center" vertical="center"/>
    </xf>
    <xf numFmtId="4" fontId="12" fillId="4" borderId="5" xfId="0" applyNumberFormat="1" applyFont="1" applyFill="1" applyBorder="1" applyAlignment="1">
      <alignment horizontal="center" vertical="center"/>
    </xf>
    <xf numFmtId="165" fontId="12" fillId="0" borderId="5" xfId="0" applyNumberFormat="1" applyFont="1" applyBorder="1" applyAlignment="1">
      <alignment horizontal="center" vertical="center"/>
    </xf>
    <xf numFmtId="0" fontId="12" fillId="0" borderId="5" xfId="0" applyFont="1" applyBorder="1" applyAlignment="1">
      <alignment horizontal="center" vertical="center"/>
    </xf>
    <xf numFmtId="4" fontId="12" fillId="0" borderId="5" xfId="0" applyNumberFormat="1" applyFont="1" applyBorder="1" applyAlignment="1">
      <alignment horizontal="center" vertical="center"/>
    </xf>
    <xf numFmtId="0" fontId="12" fillId="3" borderId="5" xfId="0" applyFont="1" applyFill="1" applyBorder="1" applyAlignment="1">
      <alignment horizontal="center" vertical="center"/>
    </xf>
    <xf numFmtId="4" fontId="9" fillId="4" borderId="5" xfId="0" applyNumberFormat="1" applyFont="1" applyFill="1" applyBorder="1" applyAlignment="1">
      <alignment horizontal="center" vertical="center"/>
    </xf>
    <xf numFmtId="167" fontId="12" fillId="4" borderId="5" xfId="0" applyNumberFormat="1" applyFont="1" applyFill="1" applyBorder="1" applyAlignment="1">
      <alignment horizontal="center" vertical="center" wrapText="1"/>
    </xf>
    <xf numFmtId="166" fontId="12" fillId="0" borderId="5" xfId="0" applyNumberFormat="1" applyFont="1" applyBorder="1" applyAlignment="1">
      <alignment horizontal="center" vertical="center" wrapText="1"/>
    </xf>
    <xf numFmtId="170" fontId="9" fillId="0" borderId="5" xfId="0" applyNumberFormat="1" applyFont="1" applyBorder="1" applyAlignment="1">
      <alignment horizontal="center" vertical="center" wrapText="1"/>
    </xf>
    <xf numFmtId="0" fontId="9" fillId="3" borderId="5" xfId="0" applyFont="1" applyFill="1" applyBorder="1" applyAlignment="1">
      <alignment horizontal="center" vertical="center"/>
    </xf>
    <xf numFmtId="14" fontId="9" fillId="3" borderId="5" xfId="0" applyNumberFormat="1" applyFont="1" applyFill="1" applyBorder="1" applyAlignment="1">
      <alignment horizontal="center" vertical="center" wrapText="1"/>
    </xf>
    <xf numFmtId="165" fontId="12" fillId="0" borderId="5" xfId="0" applyNumberFormat="1" applyFont="1" applyBorder="1" applyAlignment="1">
      <alignment horizontal="center" vertical="center" wrapText="1"/>
    </xf>
    <xf numFmtId="0" fontId="14" fillId="0" borderId="5" xfId="0" applyFont="1" applyBorder="1" applyAlignment="1">
      <alignment horizontal="center" vertical="center" wrapText="1"/>
    </xf>
    <xf numFmtId="4" fontId="14" fillId="0" borderId="5" xfId="0" applyNumberFormat="1" applyFont="1" applyBorder="1" applyAlignment="1">
      <alignment horizontal="center" vertical="center" wrapText="1"/>
    </xf>
    <xf numFmtId="0" fontId="4" fillId="0" borderId="5" xfId="0" applyFont="1" applyBorder="1" applyAlignment="1">
      <alignment horizontal="center"/>
    </xf>
    <xf numFmtId="0" fontId="2" fillId="0" borderId="5" xfId="0" applyFont="1" applyBorder="1" applyAlignment="1">
      <alignment horizontal="right"/>
    </xf>
    <xf numFmtId="0" fontId="2" fillId="7" borderId="5" xfId="0" applyFont="1" applyFill="1" applyBorder="1" applyAlignment="1">
      <alignment horizontal="center"/>
    </xf>
    <xf numFmtId="0" fontId="2" fillId="0" borderId="5" xfId="0" applyFont="1" applyBorder="1" applyAlignment="1">
      <alignment horizontal="center" vertical="center"/>
    </xf>
    <xf numFmtId="0" fontId="2" fillId="7" borderId="5" xfId="0" applyFont="1" applyFill="1" applyBorder="1" applyAlignment="1">
      <alignment horizontal="center" wrapText="1"/>
    </xf>
    <xf numFmtId="165" fontId="4" fillId="0" borderId="5" xfId="0" applyNumberFormat="1" applyFont="1" applyBorder="1" applyAlignment="1">
      <alignment horizontal="center"/>
    </xf>
    <xf numFmtId="165" fontId="2" fillId="0" borderId="5" xfId="0" applyNumberFormat="1" applyFont="1" applyBorder="1" applyAlignment="1">
      <alignment horizontal="center" vertical="center"/>
    </xf>
    <xf numFmtId="167" fontId="4" fillId="0" borderId="5" xfId="0" applyNumberFormat="1" applyFont="1" applyBorder="1" applyAlignment="1">
      <alignment horizontal="center"/>
    </xf>
    <xf numFmtId="4" fontId="4" fillId="0" borderId="5" xfId="0" applyNumberFormat="1" applyFont="1" applyBorder="1" applyAlignment="1">
      <alignment horizontal="center"/>
    </xf>
    <xf numFmtId="169" fontId="4" fillId="0" borderId="5" xfId="0" applyNumberFormat="1" applyFont="1" applyBorder="1" applyAlignment="1">
      <alignment horizontal="center"/>
    </xf>
    <xf numFmtId="3" fontId="4" fillId="0" borderId="5" xfId="0" applyNumberFormat="1" applyFont="1" applyBorder="1" applyAlignment="1">
      <alignment horizontal="center"/>
    </xf>
    <xf numFmtId="3" fontId="2" fillId="0" borderId="5" xfId="0" applyNumberFormat="1" applyFont="1" applyBorder="1" applyAlignment="1">
      <alignment horizontal="center" vertical="center"/>
    </xf>
    <xf numFmtId="0" fontId="4" fillId="0" borderId="5" xfId="0" applyFont="1" applyBorder="1" applyAlignment="1">
      <alignment horizontal="center" wrapText="1"/>
    </xf>
    <xf numFmtId="0" fontId="16" fillId="3" borderId="5" xfId="0" applyFont="1" applyFill="1" applyBorder="1" applyAlignment="1">
      <alignment horizontal="center" vertical="center" wrapText="1"/>
    </xf>
    <xf numFmtId="164" fontId="12" fillId="0" borderId="5" xfId="0" applyNumberFormat="1" applyFont="1" applyBorder="1" applyAlignment="1">
      <alignment horizontal="center" vertical="center" wrapText="1"/>
    </xf>
    <xf numFmtId="165" fontId="15" fillId="0" borderId="5" xfId="0" applyNumberFormat="1" applyFont="1" applyBorder="1" applyAlignment="1">
      <alignment horizontal="center" vertical="center"/>
    </xf>
    <xf numFmtId="14" fontId="12" fillId="3" borderId="5" xfId="0" applyNumberFormat="1" applyFont="1" applyFill="1" applyBorder="1" applyAlignment="1">
      <alignment horizontal="center" vertical="center" wrapText="1"/>
    </xf>
    <xf numFmtId="3" fontId="9" fillId="3" borderId="5" xfId="0" applyNumberFormat="1" applyFont="1" applyFill="1" applyBorder="1" applyAlignment="1">
      <alignment horizontal="center" vertical="center" wrapText="1"/>
    </xf>
    <xf numFmtId="0" fontId="6" fillId="0" borderId="5" xfId="0" applyFont="1" applyBorder="1" applyAlignment="1">
      <alignment horizontal="center" vertical="center" wrapText="1"/>
    </xf>
    <xf numFmtId="168" fontId="6" fillId="0" borderId="5" xfId="0" applyNumberFormat="1" applyFont="1" applyBorder="1" applyAlignment="1">
      <alignment horizontal="center" vertical="center" wrapText="1"/>
    </xf>
    <xf numFmtId="4" fontId="6" fillId="0" borderId="5" xfId="0" applyNumberFormat="1" applyFont="1" applyBorder="1" applyAlignment="1">
      <alignment horizontal="center" vertical="center" wrapText="1"/>
    </xf>
    <xf numFmtId="0" fontId="6" fillId="4" borderId="5" xfId="0" applyFont="1" applyFill="1" applyBorder="1" applyAlignment="1">
      <alignment horizontal="center" vertical="center" wrapText="1"/>
    </xf>
    <xf numFmtId="4" fontId="6" fillId="4" borderId="5" xfId="0" applyNumberFormat="1" applyFont="1" applyFill="1" applyBorder="1" applyAlignment="1">
      <alignment horizontal="center" vertical="center" wrapText="1"/>
    </xf>
    <xf numFmtId="164" fontId="6" fillId="0" borderId="5" xfId="0" applyNumberFormat="1" applyFont="1" applyBorder="1" applyAlignment="1">
      <alignment horizontal="center" vertical="center" wrapText="1"/>
    </xf>
    <xf numFmtId="165" fontId="6" fillId="0" borderId="5" xfId="0" applyNumberFormat="1" applyFont="1" applyBorder="1" applyAlignment="1">
      <alignment horizontal="center" vertical="center" wrapText="1"/>
    </xf>
    <xf numFmtId="0" fontId="6" fillId="3" borderId="5" xfId="0" applyFont="1" applyFill="1" applyBorder="1" applyAlignment="1">
      <alignment horizontal="center" vertical="center" wrapText="1"/>
    </xf>
    <xf numFmtId="0" fontId="14" fillId="4" borderId="5" xfId="0" applyFont="1" applyFill="1" applyBorder="1" applyAlignment="1">
      <alignment horizontal="center" vertical="center" wrapText="1"/>
    </xf>
    <xf numFmtId="166" fontId="6" fillId="4" borderId="5" xfId="0" applyNumberFormat="1" applyFont="1" applyFill="1" applyBorder="1" applyAlignment="1">
      <alignment horizontal="center" vertical="center" wrapText="1"/>
    </xf>
    <xf numFmtId="3" fontId="5" fillId="4" borderId="5" xfId="0" applyNumberFormat="1" applyFont="1" applyFill="1" applyBorder="1" applyAlignment="1">
      <alignment horizontal="center" vertical="center" wrapText="1"/>
    </xf>
    <xf numFmtId="4" fontId="13" fillId="8" borderId="5" xfId="0" applyNumberFormat="1" applyFont="1" applyFill="1" applyBorder="1" applyAlignment="1">
      <alignment horizontal="center" vertical="center" wrapText="1"/>
    </xf>
    <xf numFmtId="0" fontId="5" fillId="4" borderId="5" xfId="0" quotePrefix="1" applyFont="1" applyFill="1" applyBorder="1" applyAlignment="1">
      <alignment horizontal="center" vertical="center" wrapText="1"/>
    </xf>
    <xf numFmtId="3" fontId="13" fillId="4" borderId="5" xfId="0" applyNumberFormat="1" applyFont="1" applyFill="1" applyBorder="1" applyAlignment="1">
      <alignment horizontal="center" vertical="center" wrapText="1"/>
    </xf>
    <xf numFmtId="165" fontId="13" fillId="4" borderId="5" xfId="0" applyNumberFormat="1" applyFont="1" applyFill="1" applyBorder="1" applyAlignment="1">
      <alignment horizontal="center" vertical="center" wrapText="1"/>
    </xf>
    <xf numFmtId="4" fontId="13" fillId="9" borderId="5" xfId="0" applyNumberFormat="1" applyFont="1" applyFill="1" applyBorder="1" applyAlignment="1">
      <alignment horizontal="center" vertical="center" wrapText="1"/>
    </xf>
    <xf numFmtId="0" fontId="12" fillId="3" borderId="5" xfId="0" applyFont="1" applyFill="1" applyBorder="1" applyAlignment="1">
      <alignment horizontal="left" vertical="top" wrapText="1"/>
    </xf>
    <xf numFmtId="4" fontId="12" fillId="3" borderId="5" xfId="0" applyNumberFormat="1" applyFont="1" applyFill="1" applyBorder="1" applyAlignment="1">
      <alignment horizontal="center" vertical="center" wrapText="1"/>
    </xf>
    <xf numFmtId="165" fontId="12" fillId="3" borderId="5" xfId="0" applyNumberFormat="1" applyFont="1" applyFill="1" applyBorder="1" applyAlignment="1">
      <alignment horizontal="center" vertical="center" wrapText="1"/>
    </xf>
    <xf numFmtId="0" fontId="9" fillId="3" borderId="5" xfId="0" applyFont="1" applyFill="1" applyBorder="1" applyAlignment="1">
      <alignment horizontal="left" vertical="top" wrapText="1"/>
    </xf>
    <xf numFmtId="0" fontId="4" fillId="3" borderId="5" xfId="0" applyFont="1" applyFill="1" applyBorder="1" applyAlignment="1">
      <alignment horizontal="left" vertical="top" wrapText="1"/>
    </xf>
    <xf numFmtId="166" fontId="12" fillId="3" borderId="5" xfId="0" applyNumberFormat="1" applyFont="1" applyFill="1" applyBorder="1" applyAlignment="1">
      <alignment horizontal="center" vertical="center" wrapText="1"/>
    </xf>
    <xf numFmtId="4" fontId="9" fillId="3" borderId="5" xfId="0" applyNumberFormat="1" applyFont="1" applyFill="1" applyBorder="1" applyAlignment="1">
      <alignment horizontal="center" wrapText="1"/>
    </xf>
    <xf numFmtId="0" fontId="9" fillId="3" borderId="5" xfId="0" applyFont="1" applyFill="1" applyBorder="1" applyAlignment="1">
      <alignment horizontal="center" wrapText="1"/>
    </xf>
    <xf numFmtId="3" fontId="12" fillId="3" borderId="5" xfId="0" applyNumberFormat="1" applyFont="1" applyFill="1" applyBorder="1" applyAlignment="1">
      <alignment horizontal="center" vertical="center" wrapText="1"/>
    </xf>
    <xf numFmtId="164" fontId="12" fillId="3" borderId="5" xfId="0" applyNumberFormat="1" applyFont="1" applyFill="1" applyBorder="1" applyAlignment="1">
      <alignment horizontal="center" vertical="center" wrapText="1"/>
    </xf>
    <xf numFmtId="165" fontId="9" fillId="3" borderId="5" xfId="0" applyNumberFormat="1" applyFont="1" applyFill="1" applyBorder="1" applyAlignment="1">
      <alignment horizontal="center" wrapText="1"/>
    </xf>
    <xf numFmtId="3" fontId="9" fillId="3" borderId="5" xfId="0" applyNumberFormat="1" applyFont="1" applyFill="1" applyBorder="1" applyAlignment="1">
      <alignment horizontal="center" wrapText="1"/>
    </xf>
    <xf numFmtId="0" fontId="9" fillId="3" borderId="5" xfId="0" applyFont="1" applyFill="1" applyBorder="1" applyAlignment="1">
      <alignment horizontal="left" vertical="center" wrapText="1"/>
    </xf>
    <xf numFmtId="0" fontId="5" fillId="3" borderId="1" xfId="0" applyFont="1" applyFill="1" applyBorder="1" applyAlignment="1">
      <alignment horizontal="center" vertical="center" wrapText="1"/>
    </xf>
    <xf numFmtId="170" fontId="9" fillId="3" borderId="5" xfId="0" applyNumberFormat="1" applyFont="1" applyFill="1" applyBorder="1" applyAlignment="1">
      <alignment horizontal="center" vertical="center" wrapText="1"/>
    </xf>
    <xf numFmtId="4" fontId="13" fillId="8" borderId="7" xfId="0" applyNumberFormat="1" applyFont="1" applyFill="1" applyBorder="1" applyAlignment="1">
      <alignment horizontal="center" vertical="center" wrapText="1"/>
    </xf>
    <xf numFmtId="0" fontId="5" fillId="4" borderId="2" xfId="0" applyFont="1" applyFill="1" applyBorder="1" applyAlignment="1">
      <alignment horizontal="center" vertical="center" wrapText="1"/>
    </xf>
    <xf numFmtId="0" fontId="9" fillId="0" borderId="0" xfId="0" applyFont="1" applyBorder="1" applyAlignment="1">
      <alignment horizontal="center" vertical="center" wrapText="1"/>
    </xf>
    <xf numFmtId="0" fontId="12" fillId="3" borderId="0" xfId="0" applyFont="1" applyFill="1" applyBorder="1" applyAlignment="1">
      <alignment horizontal="center" vertical="center" wrapText="1"/>
    </xf>
    <xf numFmtId="0" fontId="12" fillId="0" borderId="0" xfId="0" applyFont="1" applyBorder="1" applyAlignment="1">
      <alignment horizontal="center" vertical="center" wrapText="1"/>
    </xf>
    <xf numFmtId="3" fontId="9" fillId="0" borderId="0" xfId="0" applyNumberFormat="1" applyFont="1" applyBorder="1" applyAlignment="1">
      <alignment horizontal="center" vertical="center" wrapText="1"/>
    </xf>
    <xf numFmtId="4" fontId="9" fillId="4" borderId="0" xfId="0" applyNumberFormat="1" applyFont="1" applyFill="1" applyBorder="1" applyAlignment="1">
      <alignment horizontal="center" vertical="center" wrapText="1"/>
    </xf>
    <xf numFmtId="0" fontId="0" fillId="0" borderId="0" xfId="0" applyBorder="1" applyAlignment="1">
      <alignment horizontal="center" vertical="center"/>
    </xf>
    <xf numFmtId="0" fontId="9" fillId="3" borderId="0" xfId="0" applyFont="1" applyFill="1" applyBorder="1" applyAlignment="1">
      <alignment horizontal="center" vertical="center" wrapText="1"/>
    </xf>
    <xf numFmtId="0" fontId="9" fillId="3" borderId="0" xfId="0" applyFont="1" applyFill="1" applyBorder="1" applyAlignment="1">
      <alignment horizontal="left" vertical="top" wrapText="1"/>
    </xf>
    <xf numFmtId="0" fontId="9" fillId="3" borderId="0" xfId="0" applyFont="1" applyFill="1" applyBorder="1" applyAlignment="1">
      <alignment horizontal="center" wrapText="1"/>
    </xf>
    <xf numFmtId="0" fontId="5" fillId="3" borderId="0"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8" fillId="0" borderId="0" xfId="0" applyFont="1" applyAlignment="1">
      <alignment horizontal="center" vertical="center"/>
    </xf>
    <xf numFmtId="0" fontId="18" fillId="0" borderId="5" xfId="0" applyFont="1" applyBorder="1" applyAlignment="1">
      <alignment horizontal="center" vertical="center"/>
    </xf>
    <xf numFmtId="0" fontId="18" fillId="0" borderId="5" xfId="0" applyFont="1" applyBorder="1" applyAlignment="1">
      <alignment horizontal="center" vertical="center" wrapText="1"/>
    </xf>
    <xf numFmtId="4" fontId="18" fillId="0" borderId="5" xfId="0" applyNumberFormat="1" applyFont="1" applyBorder="1" applyAlignment="1">
      <alignment horizontal="center" vertical="center"/>
    </xf>
    <xf numFmtId="0" fontId="5" fillId="0" borderId="5" xfId="0" applyFont="1" applyFill="1" applyBorder="1" applyAlignment="1">
      <alignment horizontal="left" vertical="top" wrapText="1"/>
    </xf>
    <xf numFmtId="0" fontId="4" fillId="0" borderId="5" xfId="0" applyFont="1" applyFill="1" applyBorder="1" applyAlignment="1">
      <alignment horizontal="left" vertical="top" wrapText="1"/>
    </xf>
    <xf numFmtId="0" fontId="14" fillId="0" borderId="5" xfId="0" applyFont="1" applyFill="1" applyBorder="1" applyAlignment="1">
      <alignment horizontal="center" vertical="center" wrapText="1"/>
    </xf>
    <xf numFmtId="167" fontId="9" fillId="3" borderId="5" xfId="0" applyNumberFormat="1" applyFont="1" applyFill="1" applyBorder="1" applyAlignment="1">
      <alignment horizontal="center" vertical="center" wrapText="1"/>
    </xf>
    <xf numFmtId="4" fontId="13" fillId="6" borderId="7" xfId="0" applyNumberFormat="1" applyFont="1" applyFill="1" applyBorder="1" applyAlignment="1">
      <alignment horizontal="center" vertical="center"/>
    </xf>
    <xf numFmtId="0" fontId="4" fillId="0" borderId="0" xfId="0" applyFont="1" applyBorder="1" applyAlignment="1">
      <alignment horizontal="center" vertical="center" wrapText="1"/>
    </xf>
    <xf numFmtId="164" fontId="4" fillId="4" borderId="0" xfId="0" applyNumberFormat="1" applyFont="1" applyFill="1" applyBorder="1" applyAlignment="1">
      <alignment horizontal="center" vertical="center" wrapText="1"/>
    </xf>
    <xf numFmtId="0" fontId="5" fillId="4"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4" fontId="5" fillId="4" borderId="0" xfId="0" applyNumberFormat="1" applyFont="1" applyFill="1" applyBorder="1" applyAlignment="1">
      <alignment horizontal="center" vertical="center" wrapText="1"/>
    </xf>
    <xf numFmtId="0" fontId="8" fillId="2" borderId="12" xfId="0" applyFont="1" applyFill="1" applyBorder="1" applyAlignment="1">
      <alignment horizontal="center" vertical="center" wrapText="1"/>
    </xf>
    <xf numFmtId="4" fontId="9" fillId="4" borderId="12" xfId="0" applyNumberFormat="1" applyFont="1" applyFill="1" applyBorder="1" applyAlignment="1">
      <alignment horizontal="center" vertical="center" wrapText="1"/>
    </xf>
    <xf numFmtId="165" fontId="9" fillId="4" borderId="3" xfId="0" applyNumberFormat="1" applyFont="1" applyFill="1" applyBorder="1" applyAlignment="1">
      <alignment horizontal="center" vertical="center" wrapText="1"/>
    </xf>
    <xf numFmtId="165" fontId="9" fillId="4" borderId="12" xfId="0" applyNumberFormat="1" applyFont="1" applyFill="1" applyBorder="1" applyAlignment="1">
      <alignment horizontal="center" vertical="center" wrapText="1"/>
    </xf>
    <xf numFmtId="4" fontId="12" fillId="4" borderId="12" xfId="0" applyNumberFormat="1" applyFont="1" applyFill="1" applyBorder="1" applyAlignment="1">
      <alignment horizontal="center" vertical="center" wrapText="1"/>
    </xf>
    <xf numFmtId="4" fontId="12" fillId="4" borderId="3" xfId="0" applyNumberFormat="1" applyFont="1" applyFill="1" applyBorder="1" applyAlignment="1">
      <alignment horizontal="center" vertical="center" wrapText="1"/>
    </xf>
    <xf numFmtId="4" fontId="9" fillId="0" borderId="3" xfId="0" applyNumberFormat="1" applyFont="1" applyBorder="1" applyAlignment="1">
      <alignment horizontal="center" vertical="center" wrapText="1"/>
    </xf>
    <xf numFmtId="0" fontId="9" fillId="0" borderId="3" xfId="0" applyFont="1" applyBorder="1" applyAlignment="1">
      <alignment horizontal="center" vertical="center" wrapText="1"/>
    </xf>
    <xf numFmtId="4" fontId="12" fillId="0" borderId="3" xfId="0" applyNumberFormat="1" applyFont="1" applyBorder="1" applyAlignment="1">
      <alignment horizontal="center" vertical="center" wrapText="1"/>
    </xf>
    <xf numFmtId="0" fontId="12" fillId="0" borderId="3" xfId="0" applyFont="1" applyBorder="1" applyAlignment="1">
      <alignment horizontal="center" vertical="center" wrapText="1"/>
    </xf>
    <xf numFmtId="165" fontId="12" fillId="4" borderId="3" xfId="0" applyNumberFormat="1" applyFont="1" applyFill="1" applyBorder="1" applyAlignment="1">
      <alignment horizontal="center" vertical="center" wrapText="1"/>
    </xf>
    <xf numFmtId="0" fontId="1" fillId="0" borderId="3" xfId="0" applyFont="1" applyBorder="1" applyAlignment="1">
      <alignment horizontal="center" vertical="center" wrapText="1"/>
    </xf>
    <xf numFmtId="1" fontId="9" fillId="0" borderId="3" xfId="0" applyNumberFormat="1" applyFont="1" applyBorder="1" applyAlignment="1">
      <alignment horizontal="center" vertical="center" wrapText="1"/>
    </xf>
    <xf numFmtId="49" fontId="9" fillId="0" borderId="1" xfId="0" applyNumberFormat="1" applyFont="1" applyBorder="1" applyAlignment="1">
      <alignment horizontal="center" vertical="center" wrapText="1"/>
    </xf>
    <xf numFmtId="4" fontId="13" fillId="6" borderId="5" xfId="0" applyNumberFormat="1" applyFont="1" applyFill="1" applyBorder="1" applyAlignment="1">
      <alignment horizontal="center" vertical="center" wrapText="1"/>
    </xf>
    <xf numFmtId="0" fontId="7" fillId="5" borderId="7" xfId="0" applyFont="1" applyFill="1" applyBorder="1" applyAlignment="1">
      <alignment horizontal="center" vertical="center"/>
    </xf>
    <xf numFmtId="0" fontId="7" fillId="5" borderId="9" xfId="0" applyFont="1" applyFill="1" applyBorder="1" applyAlignment="1">
      <alignment horizontal="center" vertical="center"/>
    </xf>
    <xf numFmtId="0" fontId="7" fillId="5" borderId="10" xfId="0" applyFont="1" applyFill="1" applyBorder="1" applyAlignment="1">
      <alignment horizontal="center" vertical="center"/>
    </xf>
    <xf numFmtId="0" fontId="7" fillId="5" borderId="11" xfId="0" applyFont="1" applyFill="1" applyBorder="1" applyAlignment="1">
      <alignment horizontal="center" vertical="center"/>
    </xf>
    <xf numFmtId="0" fontId="7" fillId="5" borderId="13" xfId="0" applyFont="1" applyFill="1" applyBorder="1" applyAlignment="1">
      <alignment horizontal="center" vertical="center"/>
    </xf>
    <xf numFmtId="0" fontId="7" fillId="5" borderId="5" xfId="0" applyFont="1" applyFill="1" applyBorder="1" applyAlignment="1">
      <alignment horizontal="center" vertical="center"/>
    </xf>
    <xf numFmtId="0" fontId="9" fillId="5" borderId="5" xfId="0" applyFont="1" applyFill="1" applyBorder="1" applyAlignment="1">
      <alignment horizontal="center" vertical="center" wrapText="1"/>
    </xf>
    <xf numFmtId="0" fontId="12" fillId="10" borderId="5" xfId="0" applyFont="1" applyFill="1" applyBorder="1" applyAlignment="1">
      <alignment horizontal="center" vertical="center" wrapText="1"/>
    </xf>
    <xf numFmtId="0" fontId="12" fillId="5" borderId="5" xfId="0" applyFont="1" applyFill="1" applyBorder="1" applyAlignment="1">
      <alignment horizontal="center" vertical="center" wrapText="1"/>
    </xf>
    <xf numFmtId="3" fontId="9" fillId="5" borderId="5" xfId="0" applyNumberFormat="1" applyFont="1" applyFill="1" applyBorder="1" applyAlignment="1">
      <alignment horizontal="center" vertical="center" wrapText="1"/>
    </xf>
    <xf numFmtId="4" fontId="9" fillId="11" borderId="5" xfId="0" applyNumberFormat="1" applyFont="1" applyFill="1" applyBorder="1" applyAlignment="1">
      <alignment horizontal="center" vertical="center" wrapText="1"/>
    </xf>
    <xf numFmtId="0" fontId="0" fillId="5" borderId="5" xfId="0" applyFill="1" applyBorder="1" applyAlignment="1">
      <alignment horizontal="center" vertical="center"/>
    </xf>
    <xf numFmtId="0" fontId="0" fillId="5" borderId="0" xfId="0" applyFill="1" applyAlignment="1">
      <alignment horizontal="center" vertic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I638"/>
  <sheetViews>
    <sheetView workbookViewId="0">
      <pane ySplit="2" topLeftCell="A614" activePane="bottomLeft" state="frozen"/>
      <selection pane="bottomLeft" activeCell="E629" sqref="E629"/>
    </sheetView>
  </sheetViews>
  <sheetFormatPr defaultColWidth="18" defaultRowHeight="15" x14ac:dyDescent="0.25"/>
  <cols>
    <col min="1" max="1" width="5.5703125" bestFit="1" customWidth="1"/>
    <col min="3" max="3" width="33" bestFit="1" customWidth="1"/>
    <col min="4" max="4" width="21" customWidth="1"/>
    <col min="5" max="5" width="28.28515625" bestFit="1" customWidth="1"/>
    <col min="6" max="6" width="66.28515625" customWidth="1"/>
    <col min="7" max="7" width="15.7109375" customWidth="1"/>
    <col min="8" max="8" width="32.28515625" customWidth="1"/>
    <col min="9" max="9" width="11.28515625" hidden="1" customWidth="1"/>
  </cols>
  <sheetData>
    <row r="1" spans="1:9" s="17" customFormat="1" ht="19.5" x14ac:dyDescent="0.25">
      <c r="A1" s="242" t="s">
        <v>1771</v>
      </c>
      <c r="B1" s="243"/>
      <c r="C1" s="243"/>
      <c r="D1" s="243"/>
      <c r="E1" s="243"/>
      <c r="F1" s="243"/>
      <c r="G1" s="243"/>
      <c r="H1" s="243"/>
      <c r="I1" s="244"/>
    </row>
    <row r="2" spans="1:9" s="17" customFormat="1" ht="71.25" x14ac:dyDescent="0.25">
      <c r="A2" s="100" t="s">
        <v>0</v>
      </c>
      <c r="B2" s="101" t="s">
        <v>1772</v>
      </c>
      <c r="C2" s="54" t="s">
        <v>1714</v>
      </c>
      <c r="D2" s="54" t="s">
        <v>1710</v>
      </c>
      <c r="E2" s="54" t="s">
        <v>1709</v>
      </c>
      <c r="F2" s="100" t="s">
        <v>1</v>
      </c>
      <c r="G2" s="227" t="s">
        <v>1722</v>
      </c>
      <c r="H2" s="39" t="s">
        <v>1956</v>
      </c>
      <c r="I2" s="19" t="s">
        <v>2486</v>
      </c>
    </row>
    <row r="3" spans="1:9" s="17" customFormat="1" x14ac:dyDescent="0.25">
      <c r="A3" s="38">
        <v>1</v>
      </c>
      <c r="B3" s="38" t="s">
        <v>2</v>
      </c>
      <c r="C3" s="38" t="s">
        <v>1701</v>
      </c>
      <c r="D3" s="79">
        <v>37455</v>
      </c>
      <c r="E3" s="86" t="s">
        <v>3</v>
      </c>
      <c r="F3" s="5" t="s">
        <v>4</v>
      </c>
      <c r="G3" s="228">
        <v>29444.3449</v>
      </c>
      <c r="H3" s="40" t="s">
        <v>5</v>
      </c>
      <c r="I3" s="103">
        <v>3</v>
      </c>
    </row>
    <row r="4" spans="1:9" s="17" customFormat="1" x14ac:dyDescent="0.25">
      <c r="A4" s="38">
        <v>2</v>
      </c>
      <c r="B4" s="38" t="s">
        <v>2</v>
      </c>
      <c r="C4" s="38" t="s">
        <v>1701</v>
      </c>
      <c r="D4" s="79">
        <v>38335</v>
      </c>
      <c r="E4" s="86" t="s">
        <v>6</v>
      </c>
      <c r="F4" s="46" t="s">
        <v>2346</v>
      </c>
      <c r="G4" s="228">
        <v>20017.649799999999</v>
      </c>
      <c r="H4" s="40" t="s">
        <v>7</v>
      </c>
      <c r="I4" s="103">
        <v>3</v>
      </c>
    </row>
    <row r="5" spans="1:9" s="17" customFormat="1" ht="42.75" x14ac:dyDescent="0.25">
      <c r="A5" s="38">
        <v>3</v>
      </c>
      <c r="B5" s="38" t="s">
        <v>2</v>
      </c>
      <c r="C5" s="38" t="s">
        <v>1701</v>
      </c>
      <c r="D5" s="79">
        <v>38646</v>
      </c>
      <c r="E5" s="86" t="s">
        <v>8</v>
      </c>
      <c r="F5" s="46" t="s">
        <v>2347</v>
      </c>
      <c r="G5" s="228">
        <v>11268.0254</v>
      </c>
      <c r="H5" s="40" t="s">
        <v>9</v>
      </c>
      <c r="I5" s="103">
        <v>2</v>
      </c>
    </row>
    <row r="6" spans="1:9" s="17" customFormat="1" x14ac:dyDescent="0.25">
      <c r="A6" s="38">
        <v>4</v>
      </c>
      <c r="B6" s="38" t="s">
        <v>2</v>
      </c>
      <c r="C6" s="38" t="s">
        <v>1701</v>
      </c>
      <c r="D6" s="79">
        <v>38757</v>
      </c>
      <c r="E6" s="86" t="s">
        <v>10</v>
      </c>
      <c r="F6" s="46" t="s">
        <v>2326</v>
      </c>
      <c r="G6" s="228">
        <v>147.4496</v>
      </c>
      <c r="H6" s="40" t="s">
        <v>11</v>
      </c>
      <c r="I6" s="103">
        <v>7</v>
      </c>
    </row>
    <row r="7" spans="1:9" s="17" customFormat="1" ht="57" x14ac:dyDescent="0.25">
      <c r="A7" s="38">
        <v>5</v>
      </c>
      <c r="B7" s="38" t="s">
        <v>2</v>
      </c>
      <c r="C7" s="38" t="s">
        <v>1701</v>
      </c>
      <c r="D7" s="79">
        <v>39891</v>
      </c>
      <c r="E7" s="86" t="s">
        <v>12</v>
      </c>
      <c r="F7" s="46" t="s">
        <v>2348</v>
      </c>
      <c r="G7" s="228">
        <v>21371.216</v>
      </c>
      <c r="H7" s="40" t="s">
        <v>13</v>
      </c>
      <c r="I7" s="103">
        <v>4</v>
      </c>
    </row>
    <row r="8" spans="1:9" s="17" customFormat="1" ht="28.5" x14ac:dyDescent="0.25">
      <c r="A8" s="38">
        <v>6</v>
      </c>
      <c r="B8" s="38" t="s">
        <v>2</v>
      </c>
      <c r="C8" s="38" t="s">
        <v>1701</v>
      </c>
      <c r="D8" s="79">
        <v>40016</v>
      </c>
      <c r="E8" s="86" t="s">
        <v>14</v>
      </c>
      <c r="F8" s="46" t="s">
        <v>15</v>
      </c>
      <c r="G8" s="228">
        <v>7112.3519999999999</v>
      </c>
      <c r="H8" s="40" t="s">
        <v>16</v>
      </c>
      <c r="I8" s="103">
        <v>5</v>
      </c>
    </row>
    <row r="9" spans="1:9" s="17" customFormat="1" ht="28.5" x14ac:dyDescent="0.25">
      <c r="A9" s="38">
        <v>7</v>
      </c>
      <c r="B9" s="38" t="s">
        <v>2</v>
      </c>
      <c r="C9" s="38" t="s">
        <v>1701</v>
      </c>
      <c r="D9" s="79">
        <v>42270</v>
      </c>
      <c r="E9" s="86" t="s">
        <v>17</v>
      </c>
      <c r="F9" s="46" t="s">
        <v>2349</v>
      </c>
      <c r="G9" s="228">
        <v>7269.1180999999997</v>
      </c>
      <c r="H9" s="40" t="s">
        <v>18</v>
      </c>
      <c r="I9" s="103">
        <v>6</v>
      </c>
    </row>
    <row r="10" spans="1:9" s="17" customFormat="1" ht="28.5" x14ac:dyDescent="0.25">
      <c r="A10" s="38">
        <v>8</v>
      </c>
      <c r="B10" s="38" t="s">
        <v>2</v>
      </c>
      <c r="C10" s="38" t="s">
        <v>1700</v>
      </c>
      <c r="D10" s="79">
        <v>38030</v>
      </c>
      <c r="E10" s="53" t="s">
        <v>19</v>
      </c>
      <c r="F10" s="51" t="s">
        <v>2350</v>
      </c>
      <c r="G10" s="229">
        <v>22836.8838</v>
      </c>
      <c r="H10" s="40" t="s">
        <v>20</v>
      </c>
      <c r="I10" s="103">
        <v>3</v>
      </c>
    </row>
    <row r="11" spans="1:9" s="17" customFormat="1" ht="71.25" x14ac:dyDescent="0.25">
      <c r="A11" s="38">
        <v>9</v>
      </c>
      <c r="B11" s="38" t="s">
        <v>2</v>
      </c>
      <c r="C11" s="38" t="s">
        <v>1700</v>
      </c>
      <c r="D11" s="79">
        <v>39035</v>
      </c>
      <c r="E11" s="86" t="s">
        <v>21</v>
      </c>
      <c r="F11" s="46" t="s">
        <v>2351</v>
      </c>
      <c r="G11" s="228">
        <v>17127.149099999999</v>
      </c>
      <c r="H11" s="40" t="s">
        <v>22</v>
      </c>
      <c r="I11" s="103">
        <v>3</v>
      </c>
    </row>
    <row r="12" spans="1:9" s="17" customFormat="1" ht="57" x14ac:dyDescent="0.25">
      <c r="A12" s="38">
        <v>10</v>
      </c>
      <c r="B12" s="38" t="s">
        <v>2</v>
      </c>
      <c r="C12" s="38" t="s">
        <v>1700</v>
      </c>
      <c r="D12" s="79">
        <v>39533</v>
      </c>
      <c r="E12" s="86" t="s">
        <v>23</v>
      </c>
      <c r="F12" s="46" t="s">
        <v>2352</v>
      </c>
      <c r="G12" s="228">
        <v>26578.696400000001</v>
      </c>
      <c r="H12" s="40" t="s">
        <v>24</v>
      </c>
      <c r="I12" s="103">
        <v>4</v>
      </c>
    </row>
    <row r="13" spans="1:9" s="17" customFormat="1" ht="42.75" x14ac:dyDescent="0.25">
      <c r="A13" s="38">
        <v>11</v>
      </c>
      <c r="B13" s="38" t="s">
        <v>2</v>
      </c>
      <c r="C13" s="38" t="s">
        <v>1700</v>
      </c>
      <c r="D13" s="79">
        <v>39533</v>
      </c>
      <c r="E13" s="86" t="s">
        <v>25</v>
      </c>
      <c r="F13" s="46" t="s">
        <v>2224</v>
      </c>
      <c r="G13" s="228">
        <v>22883.062000000002</v>
      </c>
      <c r="H13" s="40" t="s">
        <v>26</v>
      </c>
      <c r="I13" s="103">
        <v>3</v>
      </c>
    </row>
    <row r="14" spans="1:9" s="17" customFormat="1" ht="57" x14ac:dyDescent="0.25">
      <c r="A14" s="38">
        <v>12</v>
      </c>
      <c r="B14" s="38" t="s">
        <v>2</v>
      </c>
      <c r="C14" s="38" t="s">
        <v>1700</v>
      </c>
      <c r="D14" s="79">
        <v>39533</v>
      </c>
      <c r="E14" s="86" t="s">
        <v>27</v>
      </c>
      <c r="F14" s="46" t="s">
        <v>2225</v>
      </c>
      <c r="G14" s="228">
        <v>17125.4372</v>
      </c>
      <c r="H14" s="40" t="s">
        <v>28</v>
      </c>
      <c r="I14" s="103">
        <v>3</v>
      </c>
    </row>
    <row r="15" spans="1:9" s="17" customFormat="1" ht="28.5" x14ac:dyDescent="0.25">
      <c r="A15" s="38">
        <v>13</v>
      </c>
      <c r="B15" s="38" t="s">
        <v>2</v>
      </c>
      <c r="C15" s="38" t="s">
        <v>1700</v>
      </c>
      <c r="D15" s="79">
        <v>39694</v>
      </c>
      <c r="E15" s="86" t="s">
        <v>29</v>
      </c>
      <c r="F15" s="46" t="s">
        <v>30</v>
      </c>
      <c r="G15" s="228">
        <v>41223.324699999997</v>
      </c>
      <c r="H15" s="40" t="s">
        <v>31</v>
      </c>
      <c r="I15" s="103">
        <v>3</v>
      </c>
    </row>
    <row r="16" spans="1:9" s="17" customFormat="1" ht="28.5" x14ac:dyDescent="0.25">
      <c r="A16" s="38">
        <v>14</v>
      </c>
      <c r="B16" s="38" t="s">
        <v>2</v>
      </c>
      <c r="C16" s="38" t="s">
        <v>1700</v>
      </c>
      <c r="D16" s="79">
        <v>39694</v>
      </c>
      <c r="E16" s="86" t="s">
        <v>32</v>
      </c>
      <c r="F16" s="46" t="s">
        <v>33</v>
      </c>
      <c r="G16" s="228">
        <v>9841.8860999999997</v>
      </c>
      <c r="H16" s="40" t="s">
        <v>2091</v>
      </c>
      <c r="I16" s="103">
        <v>3</v>
      </c>
    </row>
    <row r="17" spans="1:9" s="17" customFormat="1" ht="28.5" x14ac:dyDescent="0.25">
      <c r="A17" s="38">
        <v>15</v>
      </c>
      <c r="B17" s="38" t="s">
        <v>2</v>
      </c>
      <c r="C17" s="38" t="s">
        <v>1700</v>
      </c>
      <c r="D17" s="79">
        <v>39730</v>
      </c>
      <c r="E17" s="86" t="s">
        <v>34</v>
      </c>
      <c r="F17" s="46" t="s">
        <v>35</v>
      </c>
      <c r="G17" s="228">
        <v>11585.98</v>
      </c>
      <c r="H17" s="40" t="s">
        <v>36</v>
      </c>
      <c r="I17" s="103">
        <v>3</v>
      </c>
    </row>
    <row r="18" spans="1:9" s="17" customFormat="1" ht="42.75" x14ac:dyDescent="0.25">
      <c r="A18" s="38">
        <v>16</v>
      </c>
      <c r="B18" s="38" t="s">
        <v>2</v>
      </c>
      <c r="C18" s="38" t="s">
        <v>1700</v>
      </c>
      <c r="D18" s="79">
        <v>39731</v>
      </c>
      <c r="E18" s="86" t="s">
        <v>37</v>
      </c>
      <c r="F18" s="46" t="s">
        <v>2226</v>
      </c>
      <c r="G18" s="228">
        <v>7313.34</v>
      </c>
      <c r="H18" s="40" t="s">
        <v>38</v>
      </c>
      <c r="I18" s="103">
        <v>3</v>
      </c>
    </row>
    <row r="19" spans="1:9" s="17" customFormat="1" ht="42.75" x14ac:dyDescent="0.25">
      <c r="A19" s="38">
        <v>17</v>
      </c>
      <c r="B19" s="38" t="s">
        <v>2</v>
      </c>
      <c r="C19" s="38" t="s">
        <v>1700</v>
      </c>
      <c r="D19" s="79">
        <v>39799</v>
      </c>
      <c r="E19" s="86" t="s">
        <v>39</v>
      </c>
      <c r="F19" s="46" t="s">
        <v>2227</v>
      </c>
      <c r="G19" s="230">
        <v>13653.17</v>
      </c>
      <c r="H19" s="40" t="s">
        <v>40</v>
      </c>
      <c r="I19" s="103">
        <v>3</v>
      </c>
    </row>
    <row r="20" spans="1:9" s="17" customFormat="1" ht="28.5" x14ac:dyDescent="0.25">
      <c r="A20" s="38">
        <v>18</v>
      </c>
      <c r="B20" s="38" t="s">
        <v>2</v>
      </c>
      <c r="C20" s="38" t="s">
        <v>1700</v>
      </c>
      <c r="D20" s="79">
        <v>40016</v>
      </c>
      <c r="E20" s="86" t="s">
        <v>41</v>
      </c>
      <c r="F20" s="46" t="s">
        <v>42</v>
      </c>
      <c r="G20" s="228">
        <v>34281.888200000001</v>
      </c>
      <c r="H20" s="40" t="s">
        <v>2092</v>
      </c>
      <c r="I20" s="103">
        <v>3</v>
      </c>
    </row>
    <row r="21" spans="1:9" s="17" customFormat="1" ht="42.75" x14ac:dyDescent="0.25">
      <c r="A21" s="38">
        <v>19</v>
      </c>
      <c r="B21" s="38" t="s">
        <v>2</v>
      </c>
      <c r="C21" s="38" t="s">
        <v>1700</v>
      </c>
      <c r="D21" s="79">
        <v>40016</v>
      </c>
      <c r="E21" s="86" t="s">
        <v>43</v>
      </c>
      <c r="F21" s="46" t="s">
        <v>2353</v>
      </c>
      <c r="G21" s="230">
        <v>9476.5303000000004</v>
      </c>
      <c r="H21" s="40" t="s">
        <v>20</v>
      </c>
      <c r="I21" s="103">
        <v>6</v>
      </c>
    </row>
    <row r="22" spans="1:9" s="17" customFormat="1" ht="42.75" x14ac:dyDescent="0.25">
      <c r="A22" s="38">
        <v>20</v>
      </c>
      <c r="B22" s="38" t="s">
        <v>2</v>
      </c>
      <c r="C22" s="38" t="s">
        <v>1700</v>
      </c>
      <c r="D22" s="79">
        <v>40079</v>
      </c>
      <c r="E22" s="86" t="s">
        <v>44</v>
      </c>
      <c r="F22" s="46" t="s">
        <v>2354</v>
      </c>
      <c r="G22" s="228">
        <v>3918.6984000000002</v>
      </c>
      <c r="H22" s="40" t="s">
        <v>45</v>
      </c>
      <c r="I22" s="103">
        <v>1</v>
      </c>
    </row>
    <row r="23" spans="1:9" s="17" customFormat="1" ht="28.5" x14ac:dyDescent="0.25">
      <c r="A23" s="38">
        <v>21</v>
      </c>
      <c r="B23" s="38" t="s">
        <v>2</v>
      </c>
      <c r="C23" s="38" t="s">
        <v>1700</v>
      </c>
      <c r="D23" s="79">
        <v>40220</v>
      </c>
      <c r="E23" s="86" t="s">
        <v>46</v>
      </c>
      <c r="F23" s="46" t="s">
        <v>2355</v>
      </c>
      <c r="G23" s="228">
        <v>7081.9327999999996</v>
      </c>
      <c r="H23" s="40" t="s">
        <v>47</v>
      </c>
      <c r="I23" s="103">
        <v>3</v>
      </c>
    </row>
    <row r="24" spans="1:9" s="17" customFormat="1" ht="28.5" x14ac:dyDescent="0.25">
      <c r="A24" s="38">
        <v>22</v>
      </c>
      <c r="B24" s="38" t="s">
        <v>2</v>
      </c>
      <c r="C24" s="38" t="s">
        <v>1700</v>
      </c>
      <c r="D24" s="79">
        <v>43354</v>
      </c>
      <c r="E24" s="86" t="s">
        <v>48</v>
      </c>
      <c r="F24" s="46" t="s">
        <v>2356</v>
      </c>
      <c r="G24" s="228">
        <v>1654.1780000000001</v>
      </c>
      <c r="H24" s="40" t="s">
        <v>49</v>
      </c>
      <c r="I24" s="103">
        <v>5</v>
      </c>
    </row>
    <row r="25" spans="1:9" s="17" customFormat="1" x14ac:dyDescent="0.25">
      <c r="A25" s="38">
        <v>23</v>
      </c>
      <c r="B25" s="38" t="s">
        <v>2</v>
      </c>
      <c r="C25" s="38" t="s">
        <v>1700</v>
      </c>
      <c r="D25" s="79">
        <v>43354</v>
      </c>
      <c r="E25" s="86" t="s">
        <v>50</v>
      </c>
      <c r="F25" s="46" t="s">
        <v>51</v>
      </c>
      <c r="G25" s="228">
        <v>2063.2800000000002</v>
      </c>
      <c r="H25" s="40" t="s">
        <v>52</v>
      </c>
      <c r="I25" s="103">
        <v>5</v>
      </c>
    </row>
    <row r="26" spans="1:9" s="17" customFormat="1" ht="28.5" x14ac:dyDescent="0.25">
      <c r="A26" s="38">
        <v>24</v>
      </c>
      <c r="B26" s="38" t="s">
        <v>2</v>
      </c>
      <c r="C26" s="38" t="s">
        <v>1700</v>
      </c>
      <c r="D26" s="79">
        <v>43384</v>
      </c>
      <c r="E26" s="86" t="s">
        <v>53</v>
      </c>
      <c r="F26" s="46" t="s">
        <v>2357</v>
      </c>
      <c r="G26" s="228">
        <v>19627.990000000002</v>
      </c>
      <c r="H26" s="40" t="s">
        <v>54</v>
      </c>
      <c r="I26" s="103">
        <v>2</v>
      </c>
    </row>
    <row r="27" spans="1:9" s="17" customFormat="1" ht="71.25" x14ac:dyDescent="0.25">
      <c r="A27" s="38">
        <v>25</v>
      </c>
      <c r="B27" s="38" t="s">
        <v>2</v>
      </c>
      <c r="C27" s="38" t="s">
        <v>1700</v>
      </c>
      <c r="D27" s="79">
        <v>43384</v>
      </c>
      <c r="E27" s="86" t="s">
        <v>55</v>
      </c>
      <c r="F27" s="46" t="s">
        <v>2358</v>
      </c>
      <c r="G27" s="228">
        <v>18851.8</v>
      </c>
      <c r="H27" s="40" t="s">
        <v>56</v>
      </c>
      <c r="I27" s="103">
        <v>2</v>
      </c>
    </row>
    <row r="28" spans="1:9" s="17" customFormat="1" ht="42.75" x14ac:dyDescent="0.25">
      <c r="A28" s="38">
        <v>26</v>
      </c>
      <c r="B28" s="38" t="s">
        <v>2</v>
      </c>
      <c r="C28" s="38" t="s">
        <v>1700</v>
      </c>
      <c r="D28" s="79">
        <v>43384</v>
      </c>
      <c r="E28" s="86" t="s">
        <v>57</v>
      </c>
      <c r="F28" s="46" t="s">
        <v>2228</v>
      </c>
      <c r="G28" s="228">
        <v>19054.653200000001</v>
      </c>
      <c r="H28" s="40" t="s">
        <v>58</v>
      </c>
      <c r="I28" s="103">
        <v>4</v>
      </c>
    </row>
    <row r="29" spans="1:9" s="17" customFormat="1" x14ac:dyDescent="0.25">
      <c r="A29" s="38">
        <v>27</v>
      </c>
      <c r="B29" s="38" t="s">
        <v>2</v>
      </c>
      <c r="C29" s="38" t="s">
        <v>59</v>
      </c>
      <c r="D29" s="84"/>
      <c r="E29" s="45"/>
      <c r="F29" s="190" t="s">
        <v>2343</v>
      </c>
      <c r="G29" s="231">
        <v>10520</v>
      </c>
      <c r="H29" s="22" t="s">
        <v>1767</v>
      </c>
      <c r="I29" s="103">
        <v>1</v>
      </c>
    </row>
    <row r="30" spans="1:9" s="17" customFormat="1" x14ac:dyDescent="0.25">
      <c r="A30" s="38">
        <v>28</v>
      </c>
      <c r="B30" s="38" t="s">
        <v>2</v>
      </c>
      <c r="C30" s="38" t="s">
        <v>59</v>
      </c>
      <c r="D30" s="84"/>
      <c r="E30" s="45"/>
      <c r="F30" s="190" t="s">
        <v>2344</v>
      </c>
      <c r="G30" s="231">
        <v>7290</v>
      </c>
      <c r="H30" s="40"/>
      <c r="I30" s="103">
        <v>1</v>
      </c>
    </row>
    <row r="31" spans="1:9" s="17" customFormat="1" x14ac:dyDescent="0.25">
      <c r="A31" s="38">
        <v>29</v>
      </c>
      <c r="B31" s="38" t="s">
        <v>2</v>
      </c>
      <c r="C31" s="38" t="s">
        <v>59</v>
      </c>
      <c r="D31" s="84"/>
      <c r="E31" s="45"/>
      <c r="F31" s="190" t="s">
        <v>2345</v>
      </c>
      <c r="G31" s="231">
        <v>31610</v>
      </c>
      <c r="H31" s="40" t="s">
        <v>1766</v>
      </c>
      <c r="I31" s="103">
        <v>1</v>
      </c>
    </row>
    <row r="32" spans="1:9" s="17" customFormat="1" x14ac:dyDescent="0.25">
      <c r="A32" s="38">
        <v>30</v>
      </c>
      <c r="B32" s="38" t="s">
        <v>2</v>
      </c>
      <c r="C32" s="38" t="s">
        <v>59</v>
      </c>
      <c r="D32" s="84"/>
      <c r="E32" s="45"/>
      <c r="F32" s="190" t="s">
        <v>2359</v>
      </c>
      <c r="G32" s="231">
        <v>8110</v>
      </c>
      <c r="H32" s="40" t="s">
        <v>1958</v>
      </c>
      <c r="I32" s="103">
        <v>1</v>
      </c>
    </row>
    <row r="33" spans="1:9" s="17" customFormat="1" x14ac:dyDescent="0.25">
      <c r="A33" s="38">
        <v>31</v>
      </c>
      <c r="B33" s="38" t="s">
        <v>2</v>
      </c>
      <c r="C33" s="38" t="s">
        <v>59</v>
      </c>
      <c r="D33" s="84"/>
      <c r="E33" s="45"/>
      <c r="F33" s="45" t="s">
        <v>2360</v>
      </c>
      <c r="G33" s="231">
        <v>13790</v>
      </c>
      <c r="H33" s="40" t="s">
        <v>1768</v>
      </c>
      <c r="I33" s="103">
        <v>1</v>
      </c>
    </row>
    <row r="34" spans="1:9" s="17" customFormat="1" x14ac:dyDescent="0.25">
      <c r="A34" s="38">
        <v>32</v>
      </c>
      <c r="B34" s="38" t="s">
        <v>2</v>
      </c>
      <c r="C34" s="38" t="s">
        <v>59</v>
      </c>
      <c r="D34" s="84"/>
      <c r="E34" s="45"/>
      <c r="F34" s="45" t="s">
        <v>2361</v>
      </c>
      <c r="G34" s="231">
        <v>92896</v>
      </c>
      <c r="H34" s="40" t="s">
        <v>9</v>
      </c>
      <c r="I34" s="103">
        <v>2</v>
      </c>
    </row>
    <row r="35" spans="1:9" s="17" customFormat="1" x14ac:dyDescent="0.25">
      <c r="A35" s="38">
        <v>33</v>
      </c>
      <c r="B35" s="38" t="s">
        <v>2</v>
      </c>
      <c r="C35" s="38" t="s">
        <v>59</v>
      </c>
      <c r="D35" s="84"/>
      <c r="E35" s="45"/>
      <c r="F35" s="45" t="s">
        <v>2362</v>
      </c>
      <c r="G35" s="231">
        <v>13312</v>
      </c>
      <c r="H35" s="40" t="s">
        <v>9</v>
      </c>
      <c r="I35" s="103">
        <v>2</v>
      </c>
    </row>
    <row r="36" spans="1:9" s="17" customFormat="1" ht="28.5" x14ac:dyDescent="0.25">
      <c r="A36" s="38">
        <v>34</v>
      </c>
      <c r="B36" s="38" t="s">
        <v>2</v>
      </c>
      <c r="C36" s="38" t="s">
        <v>59</v>
      </c>
      <c r="D36" s="84"/>
      <c r="E36" s="45"/>
      <c r="F36" s="45" t="s">
        <v>2363</v>
      </c>
      <c r="G36" s="231">
        <v>5000</v>
      </c>
      <c r="H36" s="40" t="s">
        <v>62</v>
      </c>
      <c r="I36" s="103">
        <v>2</v>
      </c>
    </row>
    <row r="37" spans="1:9" s="17" customFormat="1" x14ac:dyDescent="0.25">
      <c r="A37" s="38">
        <v>35</v>
      </c>
      <c r="B37" s="38" t="s">
        <v>2</v>
      </c>
      <c r="C37" s="38" t="s">
        <v>59</v>
      </c>
      <c r="D37" s="84"/>
      <c r="E37" s="45"/>
      <c r="F37" s="45" t="s">
        <v>2364</v>
      </c>
      <c r="G37" s="231">
        <v>3451.5682999999999</v>
      </c>
      <c r="H37" s="40" t="s">
        <v>13</v>
      </c>
      <c r="I37" s="103">
        <v>3</v>
      </c>
    </row>
    <row r="38" spans="1:9" s="17" customFormat="1" x14ac:dyDescent="0.25">
      <c r="A38" s="38">
        <v>36</v>
      </c>
      <c r="B38" s="38" t="s">
        <v>2</v>
      </c>
      <c r="C38" s="38" t="s">
        <v>59</v>
      </c>
      <c r="D38" s="84"/>
      <c r="E38" s="45"/>
      <c r="F38" s="45" t="s">
        <v>2365</v>
      </c>
      <c r="G38" s="231">
        <v>43427.854099999997</v>
      </c>
      <c r="H38" s="40" t="s">
        <v>1959</v>
      </c>
      <c r="I38" s="103">
        <v>3</v>
      </c>
    </row>
    <row r="39" spans="1:9" s="17" customFormat="1" x14ac:dyDescent="0.25">
      <c r="A39" s="38">
        <v>37</v>
      </c>
      <c r="B39" s="38" t="s">
        <v>2</v>
      </c>
      <c r="C39" s="38" t="s">
        <v>59</v>
      </c>
      <c r="D39" s="84"/>
      <c r="E39" s="45"/>
      <c r="F39" s="45" t="s">
        <v>2366</v>
      </c>
      <c r="G39" s="231">
        <v>28701</v>
      </c>
      <c r="H39" s="40" t="s">
        <v>1960</v>
      </c>
      <c r="I39" s="103">
        <v>4</v>
      </c>
    </row>
    <row r="40" spans="1:9" s="17" customFormat="1" x14ac:dyDescent="0.25">
      <c r="A40" s="38">
        <v>38</v>
      </c>
      <c r="B40" s="38" t="s">
        <v>2</v>
      </c>
      <c r="C40" s="38" t="s">
        <v>59</v>
      </c>
      <c r="D40" s="84"/>
      <c r="E40" s="45"/>
      <c r="F40" s="45" t="s">
        <v>2367</v>
      </c>
      <c r="G40" s="231">
        <v>55174</v>
      </c>
      <c r="H40" s="40" t="s">
        <v>58</v>
      </c>
      <c r="I40" s="103">
        <v>4</v>
      </c>
    </row>
    <row r="41" spans="1:9" s="17" customFormat="1" x14ac:dyDescent="0.25">
      <c r="A41" s="38">
        <v>39</v>
      </c>
      <c r="B41" s="38" t="s">
        <v>2</v>
      </c>
      <c r="C41" s="38" t="s">
        <v>59</v>
      </c>
      <c r="D41" s="84"/>
      <c r="E41" s="45"/>
      <c r="F41" s="45" t="s">
        <v>2368</v>
      </c>
      <c r="G41" s="231">
        <v>36660</v>
      </c>
      <c r="H41" s="40" t="s">
        <v>58</v>
      </c>
      <c r="I41" s="103">
        <v>4</v>
      </c>
    </row>
    <row r="42" spans="1:9" s="17" customFormat="1" x14ac:dyDescent="0.25">
      <c r="A42" s="38">
        <v>40</v>
      </c>
      <c r="B42" s="38" t="s">
        <v>2</v>
      </c>
      <c r="C42" s="38" t="s">
        <v>59</v>
      </c>
      <c r="D42" s="84"/>
      <c r="E42" s="45"/>
      <c r="F42" s="45" t="s">
        <v>2439</v>
      </c>
      <c r="G42" s="231">
        <v>5688</v>
      </c>
      <c r="H42" s="40" t="s">
        <v>60</v>
      </c>
      <c r="I42" s="103">
        <v>6</v>
      </c>
    </row>
    <row r="43" spans="1:9" s="17" customFormat="1" x14ac:dyDescent="0.25">
      <c r="A43" s="38">
        <v>41</v>
      </c>
      <c r="B43" s="38" t="s">
        <v>2</v>
      </c>
      <c r="C43" s="38" t="s">
        <v>59</v>
      </c>
      <c r="D43" s="84"/>
      <c r="E43" s="45"/>
      <c r="F43" s="45" t="s">
        <v>2440</v>
      </c>
      <c r="G43" s="231">
        <v>3113.4576000000002</v>
      </c>
      <c r="H43" s="40" t="s">
        <v>60</v>
      </c>
      <c r="I43" s="103">
        <v>6</v>
      </c>
    </row>
    <row r="44" spans="1:9" s="17" customFormat="1" ht="28.5" x14ac:dyDescent="0.25">
      <c r="A44" s="38">
        <v>42</v>
      </c>
      <c r="B44" s="38" t="s">
        <v>2</v>
      </c>
      <c r="C44" s="38" t="s">
        <v>59</v>
      </c>
      <c r="D44" s="84"/>
      <c r="E44" s="45"/>
      <c r="F44" s="45" t="s">
        <v>2438</v>
      </c>
      <c r="G44" s="231">
        <v>1620.6469</v>
      </c>
      <c r="H44" s="40" t="s">
        <v>1961</v>
      </c>
      <c r="I44" s="103">
        <v>6</v>
      </c>
    </row>
    <row r="45" spans="1:9" s="17" customFormat="1" x14ac:dyDescent="0.25">
      <c r="A45" s="38">
        <v>43</v>
      </c>
      <c r="B45" s="38" t="s">
        <v>2</v>
      </c>
      <c r="C45" s="38" t="s">
        <v>59</v>
      </c>
      <c r="D45" s="84"/>
      <c r="E45" s="45"/>
      <c r="F45" s="45" t="s">
        <v>2441</v>
      </c>
      <c r="G45" s="231">
        <v>553.99549999999999</v>
      </c>
      <c r="H45" s="40" t="s">
        <v>1961</v>
      </c>
      <c r="I45" s="103">
        <v>6</v>
      </c>
    </row>
    <row r="46" spans="1:9" s="17" customFormat="1" x14ac:dyDescent="0.25">
      <c r="A46" s="38">
        <v>44</v>
      </c>
      <c r="B46" s="38" t="s">
        <v>2</v>
      </c>
      <c r="C46" s="38" t="s">
        <v>59</v>
      </c>
      <c r="D46" s="84"/>
      <c r="E46" s="45"/>
      <c r="F46" s="45" t="s">
        <v>2442</v>
      </c>
      <c r="G46" s="231">
        <v>8975.82</v>
      </c>
      <c r="H46" s="40" t="s">
        <v>60</v>
      </c>
      <c r="I46" s="103">
        <v>6</v>
      </c>
    </row>
    <row r="47" spans="1:9" s="17" customFormat="1" x14ac:dyDescent="0.25">
      <c r="A47" s="38">
        <v>45</v>
      </c>
      <c r="B47" s="38" t="s">
        <v>2</v>
      </c>
      <c r="C47" s="38" t="s">
        <v>59</v>
      </c>
      <c r="D47" s="84"/>
      <c r="E47" s="45"/>
      <c r="F47" s="45" t="s">
        <v>2443</v>
      </c>
      <c r="G47" s="231">
        <v>7205.1</v>
      </c>
      <c r="H47" s="40" t="s">
        <v>1962</v>
      </c>
      <c r="I47" s="103">
        <v>6</v>
      </c>
    </row>
    <row r="48" spans="1:9" s="17" customFormat="1" x14ac:dyDescent="0.25">
      <c r="A48" s="38">
        <v>46</v>
      </c>
      <c r="B48" s="38" t="s">
        <v>2</v>
      </c>
      <c r="C48" s="38" t="s">
        <v>59</v>
      </c>
      <c r="D48" s="84"/>
      <c r="E48" s="45"/>
      <c r="F48" s="45" t="s">
        <v>2444</v>
      </c>
      <c r="G48" s="231">
        <v>14672</v>
      </c>
      <c r="H48" s="40" t="s">
        <v>18</v>
      </c>
      <c r="I48" s="103">
        <v>6</v>
      </c>
    </row>
    <row r="49" spans="1:9" s="17" customFormat="1" x14ac:dyDescent="0.25">
      <c r="A49" s="38">
        <v>47</v>
      </c>
      <c r="B49" s="38" t="s">
        <v>2</v>
      </c>
      <c r="C49" s="38" t="s">
        <v>59</v>
      </c>
      <c r="D49" s="84"/>
      <c r="E49" s="45"/>
      <c r="F49" s="45" t="s">
        <v>2445</v>
      </c>
      <c r="G49" s="231">
        <v>8119.71</v>
      </c>
      <c r="H49" s="40" t="s">
        <v>1963</v>
      </c>
      <c r="I49" s="103">
        <v>6</v>
      </c>
    </row>
    <row r="50" spans="1:9" s="17" customFormat="1" x14ac:dyDescent="0.25">
      <c r="A50" s="38">
        <v>48</v>
      </c>
      <c r="B50" s="38" t="s">
        <v>2</v>
      </c>
      <c r="C50" s="38" t="s">
        <v>1713</v>
      </c>
      <c r="D50" s="84"/>
      <c r="E50" s="45"/>
      <c r="F50" s="45" t="s">
        <v>2369</v>
      </c>
      <c r="G50" s="231">
        <v>6930</v>
      </c>
      <c r="H50" s="40" t="s">
        <v>1767</v>
      </c>
      <c r="I50" s="103">
        <v>1</v>
      </c>
    </row>
    <row r="51" spans="1:9" s="17" customFormat="1" x14ac:dyDescent="0.25">
      <c r="A51" s="38">
        <v>49</v>
      </c>
      <c r="B51" s="38" t="s">
        <v>2</v>
      </c>
      <c r="C51" s="38" t="s">
        <v>1713</v>
      </c>
      <c r="D51" s="84"/>
      <c r="E51" s="45"/>
      <c r="F51" s="45" t="s">
        <v>2370</v>
      </c>
      <c r="G51" s="231"/>
      <c r="H51" s="40" t="s">
        <v>1767</v>
      </c>
      <c r="I51" s="103">
        <v>1</v>
      </c>
    </row>
    <row r="52" spans="1:9" s="17" customFormat="1" x14ac:dyDescent="0.25">
      <c r="A52" s="38">
        <v>50</v>
      </c>
      <c r="B52" s="38" t="s">
        <v>2</v>
      </c>
      <c r="C52" s="38" t="s">
        <v>1713</v>
      </c>
      <c r="D52" s="84"/>
      <c r="E52" s="45"/>
      <c r="F52" s="45" t="s">
        <v>2466</v>
      </c>
      <c r="G52" s="231"/>
      <c r="H52" s="40" t="s">
        <v>1767</v>
      </c>
      <c r="I52" s="103">
        <v>1</v>
      </c>
    </row>
    <row r="53" spans="1:9" s="17" customFormat="1" x14ac:dyDescent="0.25">
      <c r="A53" s="38">
        <v>51</v>
      </c>
      <c r="B53" s="38" t="s">
        <v>2</v>
      </c>
      <c r="C53" s="38" t="s">
        <v>1713</v>
      </c>
      <c r="D53" s="84"/>
      <c r="E53" s="45"/>
      <c r="F53" s="45" t="s">
        <v>2465</v>
      </c>
      <c r="G53" s="231"/>
      <c r="H53" s="40" t="s">
        <v>1767</v>
      </c>
      <c r="I53" s="103">
        <v>1</v>
      </c>
    </row>
    <row r="54" spans="1:9" s="17" customFormat="1" x14ac:dyDescent="0.25">
      <c r="A54" s="38">
        <v>52</v>
      </c>
      <c r="B54" s="38" t="s">
        <v>2</v>
      </c>
      <c r="C54" s="38" t="s">
        <v>1713</v>
      </c>
      <c r="D54" s="84"/>
      <c r="E54" s="45"/>
      <c r="F54" s="45" t="s">
        <v>2371</v>
      </c>
      <c r="G54" s="231">
        <v>17290</v>
      </c>
      <c r="H54" s="40" t="s">
        <v>1768</v>
      </c>
      <c r="I54" s="103">
        <v>1</v>
      </c>
    </row>
    <row r="55" spans="1:9" s="17" customFormat="1" x14ac:dyDescent="0.25">
      <c r="A55" s="38">
        <v>53</v>
      </c>
      <c r="B55" s="38" t="s">
        <v>2</v>
      </c>
      <c r="C55" s="38" t="s">
        <v>1713</v>
      </c>
      <c r="D55" s="84"/>
      <c r="E55" s="45"/>
      <c r="F55" s="45" t="s">
        <v>2372</v>
      </c>
      <c r="G55" s="231">
        <v>10050</v>
      </c>
      <c r="H55" s="40" t="s">
        <v>1964</v>
      </c>
      <c r="I55" s="103">
        <v>1</v>
      </c>
    </row>
    <row r="56" spans="1:9" s="17" customFormat="1" x14ac:dyDescent="0.25">
      <c r="A56" s="38">
        <v>54</v>
      </c>
      <c r="B56" s="38" t="s">
        <v>2</v>
      </c>
      <c r="C56" s="38" t="s">
        <v>1713</v>
      </c>
      <c r="D56" s="84"/>
      <c r="E56" s="45"/>
      <c r="F56" s="45" t="s">
        <v>2373</v>
      </c>
      <c r="G56" s="231">
        <v>84124.84</v>
      </c>
      <c r="H56" s="40" t="s">
        <v>1965</v>
      </c>
      <c r="I56" s="103">
        <v>1</v>
      </c>
    </row>
    <row r="57" spans="1:9" s="17" customFormat="1" x14ac:dyDescent="0.25">
      <c r="A57" s="38">
        <v>55</v>
      </c>
      <c r="B57" s="38" t="s">
        <v>2</v>
      </c>
      <c r="C57" s="38" t="s">
        <v>1713</v>
      </c>
      <c r="D57" s="84"/>
      <c r="E57" s="45"/>
      <c r="F57" s="45" t="s">
        <v>2374</v>
      </c>
      <c r="G57" s="231"/>
      <c r="H57" s="40" t="s">
        <v>1767</v>
      </c>
      <c r="I57" s="103">
        <v>1</v>
      </c>
    </row>
    <row r="58" spans="1:9" s="17" customFormat="1" x14ac:dyDescent="0.25">
      <c r="A58" s="38">
        <v>56</v>
      </c>
      <c r="B58" s="38" t="s">
        <v>2</v>
      </c>
      <c r="C58" s="38" t="s">
        <v>1713</v>
      </c>
      <c r="D58" s="84"/>
      <c r="E58" s="45"/>
      <c r="F58" s="45" t="s">
        <v>2375</v>
      </c>
      <c r="G58" s="231">
        <v>6670</v>
      </c>
      <c r="H58" s="40" t="s">
        <v>1966</v>
      </c>
      <c r="I58" s="103">
        <v>1</v>
      </c>
    </row>
    <row r="59" spans="1:9" s="17" customFormat="1" x14ac:dyDescent="0.25">
      <c r="A59" s="38">
        <v>57</v>
      </c>
      <c r="B59" s="38" t="s">
        <v>2</v>
      </c>
      <c r="C59" s="38" t="s">
        <v>1713</v>
      </c>
      <c r="D59" s="84"/>
      <c r="E59" s="45"/>
      <c r="F59" s="45" t="s">
        <v>2376</v>
      </c>
      <c r="G59" s="231">
        <v>29530</v>
      </c>
      <c r="H59" s="40" t="s">
        <v>2093</v>
      </c>
      <c r="I59" s="103">
        <v>1</v>
      </c>
    </row>
    <row r="60" spans="1:9" s="17" customFormat="1" x14ac:dyDescent="0.25">
      <c r="A60" s="38">
        <v>58</v>
      </c>
      <c r="B60" s="38" t="s">
        <v>2</v>
      </c>
      <c r="C60" s="38" t="s">
        <v>1713</v>
      </c>
      <c r="D60" s="85"/>
      <c r="E60" s="47"/>
      <c r="F60" s="47" t="s">
        <v>2377</v>
      </c>
      <c r="G60" s="232">
        <v>26690</v>
      </c>
      <c r="H60" s="40" t="s">
        <v>1967</v>
      </c>
      <c r="I60" s="103">
        <v>1</v>
      </c>
    </row>
    <row r="61" spans="1:9" s="17" customFormat="1" x14ac:dyDescent="0.25">
      <c r="A61" s="38">
        <v>59</v>
      </c>
      <c r="B61" s="38" t="s">
        <v>2</v>
      </c>
      <c r="C61" s="38" t="s">
        <v>1713</v>
      </c>
      <c r="D61" s="85"/>
      <c r="E61" s="47"/>
      <c r="F61" s="47" t="s">
        <v>2467</v>
      </c>
      <c r="G61" s="232"/>
      <c r="H61" s="40" t="s">
        <v>1767</v>
      </c>
      <c r="I61" s="103">
        <v>1</v>
      </c>
    </row>
    <row r="62" spans="1:9" s="17" customFormat="1" x14ac:dyDescent="0.25">
      <c r="A62" s="38">
        <v>60</v>
      </c>
      <c r="B62" s="38" t="s">
        <v>2</v>
      </c>
      <c r="C62" s="38" t="s">
        <v>1713</v>
      </c>
      <c r="D62" s="85"/>
      <c r="E62" s="47"/>
      <c r="F62" s="47" t="s">
        <v>2468</v>
      </c>
      <c r="G62" s="232"/>
      <c r="H62" s="40" t="s">
        <v>1767</v>
      </c>
      <c r="I62" s="103">
        <v>1</v>
      </c>
    </row>
    <row r="63" spans="1:9" s="17" customFormat="1" x14ac:dyDescent="0.25">
      <c r="A63" s="38">
        <v>61</v>
      </c>
      <c r="B63" s="38" t="s">
        <v>2</v>
      </c>
      <c r="C63" s="38" t="s">
        <v>1713</v>
      </c>
      <c r="D63" s="85"/>
      <c r="E63" s="47"/>
      <c r="F63" s="47" t="s">
        <v>2469</v>
      </c>
      <c r="G63" s="232">
        <v>13487</v>
      </c>
      <c r="H63" s="40" t="s">
        <v>1968</v>
      </c>
      <c r="I63" s="103">
        <v>1</v>
      </c>
    </row>
    <row r="64" spans="1:9" s="17" customFormat="1" x14ac:dyDescent="0.25">
      <c r="A64" s="38">
        <v>62</v>
      </c>
      <c r="B64" s="38" t="s">
        <v>2</v>
      </c>
      <c r="C64" s="38" t="s">
        <v>1713</v>
      </c>
      <c r="D64" s="85"/>
      <c r="E64" s="47"/>
      <c r="F64" s="47" t="s">
        <v>2378</v>
      </c>
      <c r="G64" s="232">
        <v>10100</v>
      </c>
      <c r="H64" s="40" t="s">
        <v>1769</v>
      </c>
      <c r="I64" s="103">
        <v>1</v>
      </c>
    </row>
    <row r="65" spans="1:9" s="17" customFormat="1" x14ac:dyDescent="0.25">
      <c r="A65" s="38">
        <v>63</v>
      </c>
      <c r="B65" s="38" t="s">
        <v>2</v>
      </c>
      <c r="C65" s="38" t="s">
        <v>1713</v>
      </c>
      <c r="D65" s="85"/>
      <c r="E65" s="47"/>
      <c r="F65" s="47" t="s">
        <v>2379</v>
      </c>
      <c r="G65" s="232">
        <v>6098.18</v>
      </c>
      <c r="H65" s="40" t="s">
        <v>1968</v>
      </c>
      <c r="I65" s="103">
        <v>1</v>
      </c>
    </row>
    <row r="66" spans="1:9" s="17" customFormat="1" x14ac:dyDescent="0.25">
      <c r="A66" s="38">
        <v>64</v>
      </c>
      <c r="B66" s="38" t="s">
        <v>2</v>
      </c>
      <c r="C66" s="38" t="s">
        <v>1713</v>
      </c>
      <c r="D66" s="85"/>
      <c r="E66" s="47"/>
      <c r="F66" s="47" t="s">
        <v>2470</v>
      </c>
      <c r="G66" s="232">
        <v>27652</v>
      </c>
      <c r="H66" s="40" t="s">
        <v>1968</v>
      </c>
      <c r="I66" s="103">
        <v>1</v>
      </c>
    </row>
    <row r="67" spans="1:9" s="17" customFormat="1" x14ac:dyDescent="0.25">
      <c r="A67" s="38">
        <v>65</v>
      </c>
      <c r="B67" s="38" t="s">
        <v>2</v>
      </c>
      <c r="C67" s="38" t="s">
        <v>1713</v>
      </c>
      <c r="D67" s="85"/>
      <c r="E67" s="47"/>
      <c r="F67" s="47" t="s">
        <v>2380</v>
      </c>
      <c r="G67" s="232">
        <v>180.12289999999999</v>
      </c>
      <c r="H67" s="40" t="s">
        <v>1767</v>
      </c>
      <c r="I67" s="103">
        <v>1</v>
      </c>
    </row>
    <row r="68" spans="1:9" s="17" customFormat="1" x14ac:dyDescent="0.25">
      <c r="A68" s="38">
        <v>66</v>
      </c>
      <c r="B68" s="38" t="s">
        <v>2</v>
      </c>
      <c r="C68" s="38" t="s">
        <v>1713</v>
      </c>
      <c r="D68" s="85"/>
      <c r="E68" s="47"/>
      <c r="F68" s="47" t="s">
        <v>2381</v>
      </c>
      <c r="G68" s="232">
        <v>42390</v>
      </c>
      <c r="H68" s="40" t="s">
        <v>1768</v>
      </c>
      <c r="I68" s="103">
        <v>1</v>
      </c>
    </row>
    <row r="69" spans="1:9" s="17" customFormat="1" x14ac:dyDescent="0.25">
      <c r="A69" s="38">
        <v>67</v>
      </c>
      <c r="B69" s="38" t="s">
        <v>2</v>
      </c>
      <c r="C69" s="38" t="s">
        <v>1713</v>
      </c>
      <c r="D69" s="85"/>
      <c r="E69" s="47"/>
      <c r="F69" s="47" t="s">
        <v>2382</v>
      </c>
      <c r="G69" s="232">
        <v>11601</v>
      </c>
      <c r="H69" s="40" t="s">
        <v>1767</v>
      </c>
      <c r="I69" s="103">
        <v>1</v>
      </c>
    </row>
    <row r="70" spans="1:9" s="17" customFormat="1" ht="28.5" x14ac:dyDescent="0.25">
      <c r="A70" s="38">
        <v>68</v>
      </c>
      <c r="B70" s="38" t="s">
        <v>2</v>
      </c>
      <c r="C70" s="38" t="s">
        <v>1713</v>
      </c>
      <c r="D70" s="85"/>
      <c r="E70" s="47"/>
      <c r="F70" s="47" t="s">
        <v>2471</v>
      </c>
      <c r="G70" s="232">
        <v>37971.86</v>
      </c>
      <c r="H70" s="40" t="s">
        <v>54</v>
      </c>
      <c r="I70" s="103">
        <v>2</v>
      </c>
    </row>
    <row r="71" spans="1:9" s="17" customFormat="1" ht="28.5" x14ac:dyDescent="0.25">
      <c r="A71" s="38">
        <v>69</v>
      </c>
      <c r="B71" s="38" t="s">
        <v>2</v>
      </c>
      <c r="C71" s="38" t="s">
        <v>1713</v>
      </c>
      <c r="D71" s="85"/>
      <c r="E71" s="47"/>
      <c r="F71" s="47" t="s">
        <v>2472</v>
      </c>
      <c r="G71" s="232">
        <v>24517.86</v>
      </c>
      <c r="H71" s="40" t="s">
        <v>1969</v>
      </c>
      <c r="I71" s="103">
        <v>5</v>
      </c>
    </row>
    <row r="72" spans="1:9" s="17" customFormat="1" x14ac:dyDescent="0.25">
      <c r="A72" s="38">
        <v>70</v>
      </c>
      <c r="B72" s="38" t="s">
        <v>2</v>
      </c>
      <c r="C72" s="38" t="s">
        <v>1713</v>
      </c>
      <c r="D72" s="85"/>
      <c r="E72" s="47"/>
      <c r="F72" s="47" t="s">
        <v>2383</v>
      </c>
      <c r="G72" s="232"/>
      <c r="H72" s="40" t="s">
        <v>9</v>
      </c>
      <c r="I72" s="103">
        <v>1</v>
      </c>
    </row>
    <row r="73" spans="1:9" s="17" customFormat="1" x14ac:dyDescent="0.25">
      <c r="A73" s="38">
        <v>71</v>
      </c>
      <c r="B73" s="38" t="s">
        <v>2</v>
      </c>
      <c r="C73" s="38" t="s">
        <v>1713</v>
      </c>
      <c r="D73" s="85"/>
      <c r="E73" s="47"/>
      <c r="F73" s="47" t="s">
        <v>2384</v>
      </c>
      <c r="G73" s="232"/>
      <c r="H73" s="40" t="s">
        <v>1970</v>
      </c>
      <c r="I73" s="103">
        <v>1</v>
      </c>
    </row>
    <row r="74" spans="1:9" s="17" customFormat="1" ht="28.5" x14ac:dyDescent="0.25">
      <c r="A74" s="38">
        <v>72</v>
      </c>
      <c r="B74" s="38" t="s">
        <v>2</v>
      </c>
      <c r="C74" s="38" t="s">
        <v>1713</v>
      </c>
      <c r="D74" s="85"/>
      <c r="E74" s="47"/>
      <c r="F74" s="47" t="s">
        <v>2229</v>
      </c>
      <c r="G74" s="232">
        <v>16000</v>
      </c>
      <c r="H74" s="40" t="s">
        <v>9</v>
      </c>
      <c r="I74" s="103">
        <v>2</v>
      </c>
    </row>
    <row r="75" spans="1:9" s="17" customFormat="1" ht="28.5" x14ac:dyDescent="0.25">
      <c r="A75" s="38">
        <v>73</v>
      </c>
      <c r="B75" s="38" t="s">
        <v>2</v>
      </c>
      <c r="C75" s="38" t="s">
        <v>1713</v>
      </c>
      <c r="D75" s="85"/>
      <c r="E75" s="47"/>
      <c r="F75" s="47" t="s">
        <v>2230</v>
      </c>
      <c r="G75" s="232">
        <v>35000</v>
      </c>
      <c r="H75" s="40" t="s">
        <v>1971</v>
      </c>
      <c r="I75" s="103">
        <v>2</v>
      </c>
    </row>
    <row r="76" spans="1:9" s="17" customFormat="1" ht="28.5" x14ac:dyDescent="0.25">
      <c r="A76" s="38">
        <v>74</v>
      </c>
      <c r="B76" s="38" t="s">
        <v>2</v>
      </c>
      <c r="C76" s="38" t="s">
        <v>1713</v>
      </c>
      <c r="D76" s="85"/>
      <c r="E76" s="47"/>
      <c r="F76" s="47" t="s">
        <v>2231</v>
      </c>
      <c r="G76" s="232">
        <v>9000</v>
      </c>
      <c r="H76" s="40" t="s">
        <v>62</v>
      </c>
      <c r="I76" s="103">
        <v>2</v>
      </c>
    </row>
    <row r="77" spans="1:9" s="17" customFormat="1" x14ac:dyDescent="0.25">
      <c r="A77" s="38">
        <v>75</v>
      </c>
      <c r="B77" s="38" t="s">
        <v>2</v>
      </c>
      <c r="C77" s="38" t="s">
        <v>1713</v>
      </c>
      <c r="D77" s="85"/>
      <c r="E77" s="47"/>
      <c r="F77" s="47" t="s">
        <v>2385</v>
      </c>
      <c r="G77" s="232">
        <v>20490</v>
      </c>
      <c r="H77" s="40" t="s">
        <v>1960</v>
      </c>
      <c r="I77" s="103">
        <v>4</v>
      </c>
    </row>
    <row r="78" spans="1:9" s="17" customFormat="1" ht="28.5" x14ac:dyDescent="0.25">
      <c r="A78" s="38">
        <v>76</v>
      </c>
      <c r="B78" s="38" t="s">
        <v>2</v>
      </c>
      <c r="C78" s="38" t="s">
        <v>1713</v>
      </c>
      <c r="D78" s="85"/>
      <c r="E78" s="47"/>
      <c r="F78" s="47" t="s">
        <v>2386</v>
      </c>
      <c r="G78" s="108"/>
      <c r="H78" s="40" t="s">
        <v>1972</v>
      </c>
      <c r="I78" s="103">
        <v>4</v>
      </c>
    </row>
    <row r="79" spans="1:9" s="17" customFormat="1" x14ac:dyDescent="0.25">
      <c r="A79" s="38">
        <v>77</v>
      </c>
      <c r="B79" s="38" t="s">
        <v>2</v>
      </c>
      <c r="C79" s="38" t="s">
        <v>1713</v>
      </c>
      <c r="D79" s="85"/>
      <c r="E79" s="47"/>
      <c r="F79" s="47" t="s">
        <v>2387</v>
      </c>
      <c r="G79" s="232">
        <v>11455</v>
      </c>
      <c r="H79" s="40" t="s">
        <v>58</v>
      </c>
      <c r="I79" s="103">
        <v>4</v>
      </c>
    </row>
    <row r="80" spans="1:9" s="17" customFormat="1" x14ac:dyDescent="0.25">
      <c r="A80" s="38">
        <v>78</v>
      </c>
      <c r="B80" s="38" t="s">
        <v>2</v>
      </c>
      <c r="C80" s="38" t="s">
        <v>1713</v>
      </c>
      <c r="D80" s="85"/>
      <c r="E80" s="47"/>
      <c r="F80" s="47" t="s">
        <v>2388</v>
      </c>
      <c r="G80" s="232">
        <v>44171</v>
      </c>
      <c r="H80" s="40" t="s">
        <v>1973</v>
      </c>
      <c r="I80" s="103">
        <v>4</v>
      </c>
    </row>
    <row r="81" spans="1:9" s="17" customFormat="1" x14ac:dyDescent="0.25">
      <c r="A81" s="38">
        <v>79</v>
      </c>
      <c r="B81" s="38" t="s">
        <v>2</v>
      </c>
      <c r="C81" s="38" t="s">
        <v>1713</v>
      </c>
      <c r="D81" s="85"/>
      <c r="E81" s="47"/>
      <c r="F81" s="47" t="s">
        <v>2389</v>
      </c>
      <c r="G81" s="232">
        <v>34413</v>
      </c>
      <c r="H81" s="40" t="s">
        <v>58</v>
      </c>
      <c r="I81" s="103">
        <v>4</v>
      </c>
    </row>
    <row r="82" spans="1:9" s="17" customFormat="1" x14ac:dyDescent="0.25">
      <c r="A82" s="38">
        <v>80</v>
      </c>
      <c r="B82" s="38" t="s">
        <v>2</v>
      </c>
      <c r="C82" s="38" t="s">
        <v>1713</v>
      </c>
      <c r="D82" s="85"/>
      <c r="E82" s="47"/>
      <c r="F82" s="47" t="s">
        <v>2390</v>
      </c>
      <c r="G82" s="232">
        <v>14944</v>
      </c>
      <c r="H82" s="40" t="s">
        <v>1960</v>
      </c>
      <c r="I82" s="103">
        <v>4</v>
      </c>
    </row>
    <row r="83" spans="1:9" s="17" customFormat="1" x14ac:dyDescent="0.25">
      <c r="A83" s="38">
        <v>81</v>
      </c>
      <c r="B83" s="38" t="s">
        <v>2</v>
      </c>
      <c r="C83" s="38" t="s">
        <v>1713</v>
      </c>
      <c r="D83" s="85"/>
      <c r="E83" s="47"/>
      <c r="F83" s="47" t="s">
        <v>2391</v>
      </c>
      <c r="G83" s="232">
        <v>5000</v>
      </c>
      <c r="H83" s="40" t="s">
        <v>1969</v>
      </c>
      <c r="I83" s="103">
        <v>5</v>
      </c>
    </row>
    <row r="84" spans="1:9" s="17" customFormat="1" x14ac:dyDescent="0.25">
      <c r="A84" s="38">
        <v>82</v>
      </c>
      <c r="B84" s="38" t="s">
        <v>2</v>
      </c>
      <c r="C84" s="38" t="s">
        <v>1713</v>
      </c>
      <c r="D84" s="85"/>
      <c r="E84" s="47"/>
      <c r="F84" s="47" t="s">
        <v>2392</v>
      </c>
      <c r="G84" s="232">
        <v>3112.86</v>
      </c>
      <c r="H84" s="40" t="s">
        <v>1969</v>
      </c>
      <c r="I84" s="103">
        <v>5</v>
      </c>
    </row>
    <row r="85" spans="1:9" s="17" customFormat="1" x14ac:dyDescent="0.25">
      <c r="A85" s="38">
        <v>83</v>
      </c>
      <c r="B85" s="38" t="s">
        <v>2</v>
      </c>
      <c r="C85" s="38" t="s">
        <v>1713</v>
      </c>
      <c r="D85" s="85"/>
      <c r="E85" s="47"/>
      <c r="F85" s="47" t="s">
        <v>2393</v>
      </c>
      <c r="G85" s="232">
        <v>1241</v>
      </c>
      <c r="H85" s="40" t="s">
        <v>1969</v>
      </c>
      <c r="I85" s="103">
        <v>5</v>
      </c>
    </row>
    <row r="86" spans="1:9" s="17" customFormat="1" x14ac:dyDescent="0.25">
      <c r="A86" s="38">
        <v>84</v>
      </c>
      <c r="B86" s="38" t="s">
        <v>2</v>
      </c>
      <c r="C86" s="38" t="s">
        <v>1713</v>
      </c>
      <c r="D86" s="85"/>
      <c r="E86" s="47"/>
      <c r="F86" s="47" t="s">
        <v>2394</v>
      </c>
      <c r="G86" s="232">
        <v>3169</v>
      </c>
      <c r="H86" s="40" t="s">
        <v>474</v>
      </c>
      <c r="I86" s="103">
        <v>5</v>
      </c>
    </row>
    <row r="87" spans="1:9" s="17" customFormat="1" x14ac:dyDescent="0.25">
      <c r="A87" s="38">
        <v>85</v>
      </c>
      <c r="B87" s="38" t="s">
        <v>2</v>
      </c>
      <c r="C87" s="38" t="s">
        <v>1713</v>
      </c>
      <c r="D87" s="85"/>
      <c r="E87" s="47"/>
      <c r="F87" s="47" t="s">
        <v>2395</v>
      </c>
      <c r="G87" s="232">
        <v>1335</v>
      </c>
      <c r="H87" s="40" t="s">
        <v>1969</v>
      </c>
      <c r="I87" s="103">
        <v>5</v>
      </c>
    </row>
    <row r="88" spans="1:9" s="17" customFormat="1" x14ac:dyDescent="0.25">
      <c r="A88" s="38">
        <v>86</v>
      </c>
      <c r="B88" s="38" t="s">
        <v>2</v>
      </c>
      <c r="C88" s="38" t="s">
        <v>1713</v>
      </c>
      <c r="D88" s="85"/>
      <c r="E88" s="47"/>
      <c r="F88" s="47" t="s">
        <v>2396</v>
      </c>
      <c r="G88" s="108"/>
      <c r="H88" s="40" t="s">
        <v>1969</v>
      </c>
      <c r="I88" s="103">
        <v>5</v>
      </c>
    </row>
    <row r="89" spans="1:9" s="17" customFormat="1" x14ac:dyDescent="0.25">
      <c r="A89" s="38">
        <v>87</v>
      </c>
      <c r="B89" s="38" t="s">
        <v>2</v>
      </c>
      <c r="C89" s="38" t="s">
        <v>1713</v>
      </c>
      <c r="D89" s="85"/>
      <c r="E89" s="38"/>
      <c r="F89" s="38" t="s">
        <v>2397</v>
      </c>
      <c r="G89" s="233"/>
      <c r="H89" s="40" t="s">
        <v>1969</v>
      </c>
      <c r="I89" s="103">
        <v>5</v>
      </c>
    </row>
    <row r="90" spans="1:9" s="17" customFormat="1" x14ac:dyDescent="0.25">
      <c r="A90" s="38">
        <v>88</v>
      </c>
      <c r="B90" s="38" t="s">
        <v>2</v>
      </c>
      <c r="C90" s="38" t="s">
        <v>1713</v>
      </c>
      <c r="D90" s="85"/>
      <c r="E90" s="38"/>
      <c r="F90" s="38" t="s">
        <v>2398</v>
      </c>
      <c r="G90" s="233">
        <v>1254.94</v>
      </c>
      <c r="H90" s="40" t="s">
        <v>1969</v>
      </c>
      <c r="I90" s="103">
        <v>5</v>
      </c>
    </row>
    <row r="91" spans="1:9" s="17" customFormat="1" x14ac:dyDescent="0.25">
      <c r="A91" s="38">
        <v>89</v>
      </c>
      <c r="B91" s="38" t="s">
        <v>2</v>
      </c>
      <c r="C91" s="38" t="s">
        <v>1713</v>
      </c>
      <c r="D91" s="85"/>
      <c r="E91" s="38"/>
      <c r="F91" s="38" t="s">
        <v>2399</v>
      </c>
      <c r="G91" s="233">
        <v>7993.81</v>
      </c>
      <c r="H91" s="40" t="s">
        <v>1969</v>
      </c>
      <c r="I91" s="103">
        <v>5</v>
      </c>
    </row>
    <row r="92" spans="1:9" s="17" customFormat="1" x14ac:dyDescent="0.25">
      <c r="A92" s="38">
        <v>90</v>
      </c>
      <c r="B92" s="38" t="s">
        <v>2</v>
      </c>
      <c r="C92" s="38" t="s">
        <v>1713</v>
      </c>
      <c r="D92" s="85"/>
      <c r="E92" s="38"/>
      <c r="F92" s="38" t="s">
        <v>2400</v>
      </c>
      <c r="G92" s="233">
        <v>4448.93</v>
      </c>
      <c r="H92" s="40" t="s">
        <v>1969</v>
      </c>
      <c r="I92" s="103">
        <v>5</v>
      </c>
    </row>
    <row r="93" spans="1:9" s="17" customFormat="1" x14ac:dyDescent="0.25">
      <c r="A93" s="38">
        <v>91</v>
      </c>
      <c r="B93" s="38" t="s">
        <v>2</v>
      </c>
      <c r="C93" s="38" t="s">
        <v>1713</v>
      </c>
      <c r="D93" s="85"/>
      <c r="E93" s="38"/>
      <c r="F93" s="38" t="s">
        <v>2401</v>
      </c>
      <c r="G93" s="233">
        <v>10809.31</v>
      </c>
      <c r="H93" s="40" t="s">
        <v>1969</v>
      </c>
      <c r="I93" s="103">
        <v>5</v>
      </c>
    </row>
    <row r="94" spans="1:9" s="17" customFormat="1" x14ac:dyDescent="0.25">
      <c r="A94" s="38">
        <v>92</v>
      </c>
      <c r="B94" s="38" t="s">
        <v>2</v>
      </c>
      <c r="C94" s="38" t="s">
        <v>1713</v>
      </c>
      <c r="D94" s="85"/>
      <c r="E94" s="38"/>
      <c r="F94" s="38" t="s">
        <v>2402</v>
      </c>
      <c r="G94" s="233">
        <v>3728.54</v>
      </c>
      <c r="H94" s="40" t="s">
        <v>1969</v>
      </c>
      <c r="I94" s="103">
        <v>5</v>
      </c>
    </row>
    <row r="95" spans="1:9" s="17" customFormat="1" x14ac:dyDescent="0.25">
      <c r="A95" s="38">
        <v>93</v>
      </c>
      <c r="B95" s="38" t="s">
        <v>2</v>
      </c>
      <c r="C95" s="38" t="s">
        <v>1713</v>
      </c>
      <c r="D95" s="85"/>
      <c r="E95" s="38"/>
      <c r="F95" s="38" t="s">
        <v>2403</v>
      </c>
      <c r="G95" s="233"/>
      <c r="H95" s="40" t="s">
        <v>1974</v>
      </c>
      <c r="I95" s="103">
        <v>5</v>
      </c>
    </row>
    <row r="96" spans="1:9" s="17" customFormat="1" x14ac:dyDescent="0.25">
      <c r="A96" s="38">
        <v>94</v>
      </c>
      <c r="B96" s="38" t="s">
        <v>2</v>
      </c>
      <c r="C96" s="38" t="s">
        <v>1713</v>
      </c>
      <c r="D96" s="85"/>
      <c r="E96" s="38"/>
      <c r="F96" s="38" t="s">
        <v>2404</v>
      </c>
      <c r="G96" s="233">
        <v>3549</v>
      </c>
      <c r="H96" s="40" t="s">
        <v>1969</v>
      </c>
      <c r="I96" s="103">
        <v>5</v>
      </c>
    </row>
    <row r="97" spans="1:9" s="17" customFormat="1" x14ac:dyDescent="0.25">
      <c r="A97" s="38">
        <v>95</v>
      </c>
      <c r="B97" s="38" t="s">
        <v>2</v>
      </c>
      <c r="C97" s="38" t="s">
        <v>1713</v>
      </c>
      <c r="D97" s="85"/>
      <c r="E97" s="38"/>
      <c r="F97" s="38" t="s">
        <v>2405</v>
      </c>
      <c r="G97" s="233">
        <v>7487.9</v>
      </c>
      <c r="H97" s="40" t="s">
        <v>1969</v>
      </c>
      <c r="I97" s="103">
        <v>5</v>
      </c>
    </row>
    <row r="98" spans="1:9" s="17" customFormat="1" x14ac:dyDescent="0.25">
      <c r="A98" s="38">
        <v>96</v>
      </c>
      <c r="B98" s="38" t="s">
        <v>2</v>
      </c>
      <c r="C98" s="38" t="s">
        <v>1713</v>
      </c>
      <c r="D98" s="85"/>
      <c r="E98" s="38"/>
      <c r="F98" s="38" t="s">
        <v>2406</v>
      </c>
      <c r="G98" s="233">
        <v>4619</v>
      </c>
      <c r="H98" s="40" t="s">
        <v>1969</v>
      </c>
      <c r="I98" s="103">
        <v>5</v>
      </c>
    </row>
    <row r="99" spans="1:9" s="17" customFormat="1" x14ac:dyDescent="0.25">
      <c r="A99" s="38">
        <v>97</v>
      </c>
      <c r="B99" s="38" t="s">
        <v>2</v>
      </c>
      <c r="C99" s="38" t="s">
        <v>1713</v>
      </c>
      <c r="D99" s="85"/>
      <c r="E99" s="38"/>
      <c r="F99" s="38" t="s">
        <v>2407</v>
      </c>
      <c r="G99" s="233">
        <v>4408</v>
      </c>
      <c r="H99" s="40" t="s">
        <v>1969</v>
      </c>
      <c r="I99" s="103">
        <v>5</v>
      </c>
    </row>
    <row r="100" spans="1:9" s="17" customFormat="1" x14ac:dyDescent="0.25">
      <c r="A100" s="38">
        <v>98</v>
      </c>
      <c r="B100" s="38" t="s">
        <v>2</v>
      </c>
      <c r="C100" s="38" t="s">
        <v>1713</v>
      </c>
      <c r="D100" s="83"/>
      <c r="E100" s="38"/>
      <c r="F100" s="38" t="s">
        <v>2408</v>
      </c>
      <c r="G100" s="233">
        <v>2180</v>
      </c>
      <c r="H100" s="40" t="s">
        <v>1969</v>
      </c>
      <c r="I100" s="103">
        <v>5</v>
      </c>
    </row>
    <row r="101" spans="1:9" s="17" customFormat="1" x14ac:dyDescent="0.25">
      <c r="A101" s="38">
        <v>99</v>
      </c>
      <c r="B101" s="38" t="s">
        <v>2</v>
      </c>
      <c r="C101" s="38" t="s">
        <v>1713</v>
      </c>
      <c r="D101" s="83"/>
      <c r="E101" s="38"/>
      <c r="F101" s="38" t="s">
        <v>2409</v>
      </c>
      <c r="G101" s="233">
        <v>2735</v>
      </c>
      <c r="H101" s="40" t="s">
        <v>1969</v>
      </c>
      <c r="I101" s="103">
        <v>5</v>
      </c>
    </row>
    <row r="102" spans="1:9" s="17" customFormat="1" x14ac:dyDescent="0.25">
      <c r="A102" s="38">
        <v>100</v>
      </c>
      <c r="B102" s="38" t="s">
        <v>2</v>
      </c>
      <c r="C102" s="38" t="s">
        <v>1713</v>
      </c>
      <c r="D102" s="83"/>
      <c r="E102" s="38"/>
      <c r="F102" s="38" t="s">
        <v>2410</v>
      </c>
      <c r="G102" s="233">
        <v>1749.85</v>
      </c>
      <c r="H102" s="40" t="s">
        <v>1969</v>
      </c>
      <c r="I102" s="103">
        <v>5</v>
      </c>
    </row>
    <row r="103" spans="1:9" s="17" customFormat="1" x14ac:dyDescent="0.25">
      <c r="A103" s="38">
        <v>101</v>
      </c>
      <c r="B103" s="38" t="s">
        <v>2</v>
      </c>
      <c r="C103" s="38" t="s">
        <v>1713</v>
      </c>
      <c r="D103" s="83"/>
      <c r="E103" s="38"/>
      <c r="F103" s="38" t="s">
        <v>2411</v>
      </c>
      <c r="G103" s="233">
        <v>22994.32</v>
      </c>
      <c r="H103" s="40" t="s">
        <v>1969</v>
      </c>
      <c r="I103" s="103">
        <v>5</v>
      </c>
    </row>
    <row r="104" spans="1:9" s="17" customFormat="1" x14ac:dyDescent="0.25">
      <c r="A104" s="38">
        <v>102</v>
      </c>
      <c r="B104" s="38" t="s">
        <v>2</v>
      </c>
      <c r="C104" s="38" t="s">
        <v>1713</v>
      </c>
      <c r="D104" s="83"/>
      <c r="E104" s="38"/>
      <c r="F104" s="38" t="s">
        <v>2412</v>
      </c>
      <c r="G104" s="233">
        <v>6615.18</v>
      </c>
      <c r="H104" s="40" t="s">
        <v>1969</v>
      </c>
      <c r="I104" s="103">
        <v>5</v>
      </c>
    </row>
    <row r="105" spans="1:9" s="17" customFormat="1" x14ac:dyDescent="0.25">
      <c r="A105" s="38">
        <v>103</v>
      </c>
      <c r="B105" s="38" t="s">
        <v>2</v>
      </c>
      <c r="C105" s="38" t="s">
        <v>1713</v>
      </c>
      <c r="D105" s="83"/>
      <c r="E105" s="38"/>
      <c r="F105" s="38" t="s">
        <v>2413</v>
      </c>
      <c r="G105" s="233">
        <v>1587.65</v>
      </c>
      <c r="H105" s="40" t="s">
        <v>1969</v>
      </c>
      <c r="I105" s="103">
        <v>5</v>
      </c>
    </row>
    <row r="106" spans="1:9" s="17" customFormat="1" x14ac:dyDescent="0.25">
      <c r="A106" s="38">
        <v>104</v>
      </c>
      <c r="B106" s="38" t="s">
        <v>2</v>
      </c>
      <c r="C106" s="38" t="s">
        <v>1713</v>
      </c>
      <c r="D106" s="83"/>
      <c r="E106" s="38"/>
      <c r="F106" s="38" t="s">
        <v>2414</v>
      </c>
      <c r="G106" s="233"/>
      <c r="H106" s="40" t="s">
        <v>1969</v>
      </c>
      <c r="I106" s="103">
        <v>5</v>
      </c>
    </row>
    <row r="107" spans="1:9" s="17" customFormat="1" x14ac:dyDescent="0.25">
      <c r="A107" s="38">
        <v>105</v>
      </c>
      <c r="B107" s="38" t="s">
        <v>2</v>
      </c>
      <c r="C107" s="38" t="s">
        <v>1713</v>
      </c>
      <c r="D107" s="83"/>
      <c r="E107" s="38"/>
      <c r="F107" s="38" t="s">
        <v>2415</v>
      </c>
      <c r="G107" s="234">
        <v>2350</v>
      </c>
      <c r="H107" s="40" t="s">
        <v>1969</v>
      </c>
      <c r="I107" s="103">
        <v>5</v>
      </c>
    </row>
    <row r="108" spans="1:9" s="17" customFormat="1" x14ac:dyDescent="0.25">
      <c r="A108" s="38">
        <v>106</v>
      </c>
      <c r="B108" s="38" t="s">
        <v>2</v>
      </c>
      <c r="C108" s="38" t="s">
        <v>1713</v>
      </c>
      <c r="D108" s="83"/>
      <c r="E108" s="38"/>
      <c r="F108" s="38" t="s">
        <v>2416</v>
      </c>
      <c r="G108" s="233"/>
      <c r="H108" s="40" t="s">
        <v>1969</v>
      </c>
      <c r="I108" s="103">
        <v>5</v>
      </c>
    </row>
    <row r="109" spans="1:9" s="17" customFormat="1" x14ac:dyDescent="0.25">
      <c r="A109" s="38">
        <v>107</v>
      </c>
      <c r="B109" s="38" t="s">
        <v>2</v>
      </c>
      <c r="C109" s="38" t="s">
        <v>1713</v>
      </c>
      <c r="D109" s="83"/>
      <c r="E109" s="38"/>
      <c r="F109" s="38" t="s">
        <v>2417</v>
      </c>
      <c r="G109" s="233">
        <v>949</v>
      </c>
      <c r="H109" s="40" t="s">
        <v>1969</v>
      </c>
      <c r="I109" s="103">
        <v>5</v>
      </c>
    </row>
    <row r="110" spans="1:9" s="17" customFormat="1" x14ac:dyDescent="0.25">
      <c r="A110" s="38">
        <v>108</v>
      </c>
      <c r="B110" s="38" t="s">
        <v>2</v>
      </c>
      <c r="C110" s="38" t="s">
        <v>1713</v>
      </c>
      <c r="D110" s="83"/>
      <c r="E110" s="38"/>
      <c r="F110" s="38" t="s">
        <v>2446</v>
      </c>
      <c r="G110" s="233">
        <v>7266</v>
      </c>
      <c r="H110" s="40" t="s">
        <v>1969</v>
      </c>
      <c r="I110" s="103">
        <v>6</v>
      </c>
    </row>
    <row r="111" spans="1:9" s="17" customFormat="1" x14ac:dyDescent="0.25">
      <c r="A111" s="38">
        <v>109</v>
      </c>
      <c r="B111" s="38" t="s">
        <v>2</v>
      </c>
      <c r="C111" s="38" t="s">
        <v>1713</v>
      </c>
      <c r="D111" s="83"/>
      <c r="E111" s="38"/>
      <c r="F111" s="38" t="s">
        <v>2418</v>
      </c>
      <c r="G111" s="233">
        <v>470</v>
      </c>
      <c r="H111" s="40" t="s">
        <v>1969</v>
      </c>
      <c r="I111" s="103">
        <v>5</v>
      </c>
    </row>
    <row r="112" spans="1:9" s="17" customFormat="1" x14ac:dyDescent="0.25">
      <c r="A112" s="38">
        <v>110</v>
      </c>
      <c r="B112" s="38" t="s">
        <v>2</v>
      </c>
      <c r="C112" s="38" t="s">
        <v>1713</v>
      </c>
      <c r="D112" s="83"/>
      <c r="E112" s="38"/>
      <c r="F112" s="38" t="s">
        <v>2447</v>
      </c>
      <c r="G112" s="233">
        <v>2220</v>
      </c>
      <c r="H112" s="40" t="s">
        <v>1969</v>
      </c>
      <c r="I112" s="103">
        <v>6</v>
      </c>
    </row>
    <row r="113" spans="1:9" s="17" customFormat="1" x14ac:dyDescent="0.25">
      <c r="A113" s="38">
        <v>111</v>
      </c>
      <c r="B113" s="38" t="s">
        <v>2</v>
      </c>
      <c r="C113" s="38" t="s">
        <v>1713</v>
      </c>
      <c r="D113" s="83"/>
      <c r="E113" s="38"/>
      <c r="F113" s="38" t="s">
        <v>2419</v>
      </c>
      <c r="G113" s="233">
        <v>2132</v>
      </c>
      <c r="H113" s="40" t="s">
        <v>1969</v>
      </c>
      <c r="I113" s="103">
        <v>5</v>
      </c>
    </row>
    <row r="114" spans="1:9" s="17" customFormat="1" x14ac:dyDescent="0.25">
      <c r="A114" s="38">
        <v>112</v>
      </c>
      <c r="B114" s="38" t="s">
        <v>2</v>
      </c>
      <c r="C114" s="38" t="s">
        <v>1713</v>
      </c>
      <c r="D114" s="83"/>
      <c r="E114" s="38"/>
      <c r="F114" s="38" t="s">
        <v>2420</v>
      </c>
      <c r="G114" s="233">
        <v>5258</v>
      </c>
      <c r="H114" s="40" t="s">
        <v>1969</v>
      </c>
      <c r="I114" s="103">
        <v>5</v>
      </c>
    </row>
    <row r="115" spans="1:9" s="17" customFormat="1" x14ac:dyDescent="0.25">
      <c r="A115" s="38">
        <v>113</v>
      </c>
      <c r="B115" s="38" t="s">
        <v>2</v>
      </c>
      <c r="C115" s="38" t="s">
        <v>1713</v>
      </c>
      <c r="D115" s="83"/>
      <c r="E115" s="38"/>
      <c r="F115" s="38" t="s">
        <v>2421</v>
      </c>
      <c r="G115" s="233">
        <v>9090</v>
      </c>
      <c r="H115" s="40" t="s">
        <v>1969</v>
      </c>
      <c r="I115" s="103">
        <v>5</v>
      </c>
    </row>
    <row r="116" spans="1:9" s="17" customFormat="1" x14ac:dyDescent="0.25">
      <c r="A116" s="38">
        <v>114</v>
      </c>
      <c r="B116" s="38" t="s">
        <v>2</v>
      </c>
      <c r="C116" s="38" t="s">
        <v>1713</v>
      </c>
      <c r="D116" s="83"/>
      <c r="E116" s="38"/>
      <c r="F116" s="38" t="s">
        <v>2422</v>
      </c>
      <c r="G116" s="233">
        <v>3900</v>
      </c>
      <c r="H116" s="40" t="s">
        <v>1969</v>
      </c>
      <c r="I116" s="103">
        <v>5</v>
      </c>
    </row>
    <row r="117" spans="1:9" s="17" customFormat="1" x14ac:dyDescent="0.25">
      <c r="A117" s="38">
        <v>115</v>
      </c>
      <c r="B117" s="38" t="s">
        <v>2</v>
      </c>
      <c r="C117" s="38" t="s">
        <v>1713</v>
      </c>
      <c r="D117" s="83"/>
      <c r="E117" s="38"/>
      <c r="F117" s="38" t="s">
        <v>2423</v>
      </c>
      <c r="G117" s="233">
        <v>2350</v>
      </c>
      <c r="H117" s="40" t="s">
        <v>1969</v>
      </c>
      <c r="I117" s="103">
        <v>5</v>
      </c>
    </row>
    <row r="118" spans="1:9" s="17" customFormat="1" x14ac:dyDescent="0.25">
      <c r="A118" s="38">
        <v>116</v>
      </c>
      <c r="B118" s="38" t="s">
        <v>2</v>
      </c>
      <c r="C118" s="38" t="s">
        <v>1713</v>
      </c>
      <c r="D118" s="83"/>
      <c r="E118" s="38"/>
      <c r="F118" s="38" t="s">
        <v>2424</v>
      </c>
      <c r="G118" s="233">
        <v>1636.202</v>
      </c>
      <c r="H118" s="40" t="s">
        <v>1970</v>
      </c>
      <c r="I118" s="103">
        <v>5</v>
      </c>
    </row>
    <row r="119" spans="1:9" s="17" customFormat="1" x14ac:dyDescent="0.25">
      <c r="A119" s="38">
        <v>117</v>
      </c>
      <c r="B119" s="38" t="s">
        <v>2</v>
      </c>
      <c r="C119" s="38" t="s">
        <v>1713</v>
      </c>
      <c r="D119" s="83"/>
      <c r="E119" s="38"/>
      <c r="F119" s="38" t="s">
        <v>2425</v>
      </c>
      <c r="G119" s="233">
        <v>3010</v>
      </c>
      <c r="H119" s="40" t="s">
        <v>1970</v>
      </c>
      <c r="I119" s="103">
        <v>5</v>
      </c>
    </row>
    <row r="120" spans="1:9" s="17" customFormat="1" x14ac:dyDescent="0.25">
      <c r="A120" s="38">
        <v>118</v>
      </c>
      <c r="B120" s="38" t="s">
        <v>2</v>
      </c>
      <c r="C120" s="38" t="s">
        <v>1713</v>
      </c>
      <c r="D120" s="83"/>
      <c r="E120" s="38"/>
      <c r="F120" s="38" t="s">
        <v>2426</v>
      </c>
      <c r="G120" s="233">
        <v>4400</v>
      </c>
      <c r="H120" s="40" t="s">
        <v>1970</v>
      </c>
      <c r="I120" s="103">
        <v>5</v>
      </c>
    </row>
    <row r="121" spans="1:9" s="17" customFormat="1" x14ac:dyDescent="0.25">
      <c r="A121" s="38">
        <v>119</v>
      </c>
      <c r="B121" s="38" t="s">
        <v>2</v>
      </c>
      <c r="C121" s="38" t="s">
        <v>1713</v>
      </c>
      <c r="D121" s="83"/>
      <c r="E121" s="38"/>
      <c r="F121" s="38" t="s">
        <v>2427</v>
      </c>
      <c r="G121" s="233">
        <v>8650</v>
      </c>
      <c r="H121" s="40" t="s">
        <v>1970</v>
      </c>
      <c r="I121" s="103">
        <v>5</v>
      </c>
    </row>
    <row r="122" spans="1:9" s="17" customFormat="1" x14ac:dyDescent="0.25">
      <c r="A122" s="38">
        <v>120</v>
      </c>
      <c r="B122" s="38" t="s">
        <v>2</v>
      </c>
      <c r="C122" s="38" t="s">
        <v>1713</v>
      </c>
      <c r="D122" s="83"/>
      <c r="E122" s="38"/>
      <c r="F122" s="38" t="s">
        <v>2428</v>
      </c>
      <c r="G122" s="233"/>
      <c r="H122" s="40" t="s">
        <v>1970</v>
      </c>
      <c r="I122" s="103">
        <v>5</v>
      </c>
    </row>
    <row r="123" spans="1:9" s="17" customFormat="1" x14ac:dyDescent="0.25">
      <c r="A123" s="38">
        <v>121</v>
      </c>
      <c r="B123" s="38" t="s">
        <v>2</v>
      </c>
      <c r="C123" s="38" t="s">
        <v>1713</v>
      </c>
      <c r="D123" s="83"/>
      <c r="E123" s="38"/>
      <c r="F123" s="38" t="s">
        <v>2429</v>
      </c>
      <c r="G123" s="233">
        <v>5860</v>
      </c>
      <c r="H123" s="40" t="s">
        <v>1970</v>
      </c>
      <c r="I123" s="103">
        <v>5</v>
      </c>
    </row>
    <row r="124" spans="1:9" s="17" customFormat="1" x14ac:dyDescent="0.25">
      <c r="A124" s="38">
        <v>122</v>
      </c>
      <c r="B124" s="38" t="s">
        <v>2</v>
      </c>
      <c r="C124" s="38" t="s">
        <v>1713</v>
      </c>
      <c r="D124" s="83"/>
      <c r="E124" s="38"/>
      <c r="F124" s="38" t="s">
        <v>2430</v>
      </c>
      <c r="G124" s="233">
        <v>8930</v>
      </c>
      <c r="H124" s="40" t="s">
        <v>1970</v>
      </c>
      <c r="I124" s="103">
        <v>5</v>
      </c>
    </row>
    <row r="125" spans="1:9" s="17" customFormat="1" x14ac:dyDescent="0.25">
      <c r="A125" s="38">
        <v>123</v>
      </c>
      <c r="B125" s="38" t="s">
        <v>2</v>
      </c>
      <c r="C125" s="38" t="s">
        <v>1713</v>
      </c>
      <c r="D125" s="83"/>
      <c r="E125" s="38"/>
      <c r="F125" s="38" t="s">
        <v>2232</v>
      </c>
      <c r="G125" s="233">
        <v>3349</v>
      </c>
      <c r="H125" s="40" t="s">
        <v>60</v>
      </c>
      <c r="I125" s="103">
        <v>6</v>
      </c>
    </row>
    <row r="126" spans="1:9" s="17" customFormat="1" x14ac:dyDescent="0.25">
      <c r="A126" s="38">
        <v>124</v>
      </c>
      <c r="B126" s="38" t="s">
        <v>2</v>
      </c>
      <c r="C126" s="38" t="s">
        <v>1713</v>
      </c>
      <c r="D126" s="83"/>
      <c r="E126" s="38"/>
      <c r="F126" s="38" t="s">
        <v>2233</v>
      </c>
      <c r="G126" s="233">
        <v>1471</v>
      </c>
      <c r="H126" s="40" t="s">
        <v>60</v>
      </c>
      <c r="I126" s="103">
        <v>6</v>
      </c>
    </row>
    <row r="127" spans="1:9" s="17" customFormat="1" x14ac:dyDescent="0.25">
      <c r="A127" s="38">
        <v>125</v>
      </c>
      <c r="B127" s="38" t="s">
        <v>2</v>
      </c>
      <c r="C127" s="38" t="s">
        <v>1713</v>
      </c>
      <c r="D127" s="83"/>
      <c r="E127" s="38"/>
      <c r="F127" s="38" t="s">
        <v>2234</v>
      </c>
      <c r="G127" s="233">
        <v>2108</v>
      </c>
      <c r="H127" s="40" t="s">
        <v>60</v>
      </c>
      <c r="I127" s="103">
        <v>6</v>
      </c>
    </row>
    <row r="128" spans="1:9" s="17" customFormat="1" x14ac:dyDescent="0.25">
      <c r="A128" s="38">
        <v>126</v>
      </c>
      <c r="B128" s="38" t="s">
        <v>2</v>
      </c>
      <c r="C128" s="38" t="s">
        <v>1713</v>
      </c>
      <c r="D128" s="83"/>
      <c r="E128" s="38"/>
      <c r="F128" s="38" t="s">
        <v>2235</v>
      </c>
      <c r="G128" s="233">
        <v>7795</v>
      </c>
      <c r="H128" s="40" t="s">
        <v>60</v>
      </c>
      <c r="I128" s="103">
        <v>6</v>
      </c>
    </row>
    <row r="129" spans="1:9" s="17" customFormat="1" x14ac:dyDescent="0.25">
      <c r="A129" s="38">
        <v>127</v>
      </c>
      <c r="B129" s="38" t="s">
        <v>2</v>
      </c>
      <c r="C129" s="38" t="s">
        <v>1713</v>
      </c>
      <c r="D129" s="83"/>
      <c r="E129" s="38"/>
      <c r="F129" s="38" t="s">
        <v>2236</v>
      </c>
      <c r="G129" s="233">
        <v>11104</v>
      </c>
      <c r="H129" s="40" t="s">
        <v>60</v>
      </c>
      <c r="I129" s="103">
        <v>6</v>
      </c>
    </row>
    <row r="130" spans="1:9" s="17" customFormat="1" x14ac:dyDescent="0.25">
      <c r="A130" s="38">
        <v>128</v>
      </c>
      <c r="B130" s="38" t="s">
        <v>2</v>
      </c>
      <c r="C130" s="38" t="s">
        <v>1713</v>
      </c>
      <c r="D130" s="83"/>
      <c r="E130" s="38"/>
      <c r="F130" s="38" t="s">
        <v>2237</v>
      </c>
      <c r="G130" s="233">
        <v>1767.6189999999999</v>
      </c>
      <c r="H130" s="40" t="s">
        <v>1961</v>
      </c>
      <c r="I130" s="103">
        <v>6</v>
      </c>
    </row>
    <row r="131" spans="1:9" s="17" customFormat="1" x14ac:dyDescent="0.25">
      <c r="A131" s="38">
        <v>129</v>
      </c>
      <c r="B131" s="38" t="s">
        <v>2</v>
      </c>
      <c r="C131" s="38" t="s">
        <v>1713</v>
      </c>
      <c r="D131" s="83"/>
      <c r="E131" s="38"/>
      <c r="F131" s="38" t="s">
        <v>2238</v>
      </c>
      <c r="G131" s="233">
        <v>1063.5395000000001</v>
      </c>
      <c r="H131" s="40" t="s">
        <v>1961</v>
      </c>
      <c r="I131" s="103">
        <v>6</v>
      </c>
    </row>
    <row r="132" spans="1:9" s="17" customFormat="1" x14ac:dyDescent="0.25">
      <c r="A132" s="38">
        <v>130</v>
      </c>
      <c r="B132" s="38" t="s">
        <v>2</v>
      </c>
      <c r="C132" s="38" t="s">
        <v>1713</v>
      </c>
      <c r="D132" s="83"/>
      <c r="E132" s="38"/>
      <c r="F132" s="38" t="s">
        <v>2239</v>
      </c>
      <c r="G132" s="233">
        <v>5117.7785999999996</v>
      </c>
      <c r="H132" s="40" t="s">
        <v>1961</v>
      </c>
      <c r="I132" s="103">
        <v>6</v>
      </c>
    </row>
    <row r="133" spans="1:9" s="17" customFormat="1" x14ac:dyDescent="0.25">
      <c r="A133" s="38">
        <v>131</v>
      </c>
      <c r="B133" s="38" t="s">
        <v>2</v>
      </c>
      <c r="C133" s="38" t="s">
        <v>1713</v>
      </c>
      <c r="D133" s="83"/>
      <c r="E133" s="38"/>
      <c r="F133" s="38" t="s">
        <v>1770</v>
      </c>
      <c r="G133" s="234">
        <v>847.15499999999997</v>
      </c>
      <c r="H133" s="40" t="s">
        <v>1961</v>
      </c>
      <c r="I133" s="103">
        <v>6</v>
      </c>
    </row>
    <row r="134" spans="1:9" s="17" customFormat="1" x14ac:dyDescent="0.25">
      <c r="A134" s="38">
        <v>132</v>
      </c>
      <c r="B134" s="38" t="s">
        <v>2</v>
      </c>
      <c r="C134" s="38" t="s">
        <v>1713</v>
      </c>
      <c r="D134" s="83"/>
      <c r="E134" s="38"/>
      <c r="F134" s="38" t="s">
        <v>2431</v>
      </c>
      <c r="G134" s="233">
        <v>6737</v>
      </c>
      <c r="H134" s="40" t="s">
        <v>1961</v>
      </c>
      <c r="I134" s="103">
        <v>5</v>
      </c>
    </row>
    <row r="135" spans="1:9" s="17" customFormat="1" x14ac:dyDescent="0.25">
      <c r="A135" s="38">
        <v>133</v>
      </c>
      <c r="B135" s="38" t="s">
        <v>2</v>
      </c>
      <c r="C135" s="38" t="s">
        <v>1713</v>
      </c>
      <c r="D135" s="83"/>
      <c r="E135" s="38"/>
      <c r="F135" s="14" t="s">
        <v>2481</v>
      </c>
      <c r="G135" s="233">
        <v>8551</v>
      </c>
      <c r="H135" s="40" t="s">
        <v>1961</v>
      </c>
      <c r="I135" s="103">
        <v>6</v>
      </c>
    </row>
    <row r="136" spans="1:9" s="17" customFormat="1" x14ac:dyDescent="0.25">
      <c r="A136" s="38">
        <v>134</v>
      </c>
      <c r="B136" s="38" t="s">
        <v>2</v>
      </c>
      <c r="C136" s="38" t="s">
        <v>1713</v>
      </c>
      <c r="D136" s="83"/>
      <c r="E136" s="38"/>
      <c r="F136" s="14" t="s">
        <v>2482</v>
      </c>
      <c r="G136" s="233">
        <v>2882</v>
      </c>
      <c r="H136" s="40" t="s">
        <v>1961</v>
      </c>
      <c r="I136" s="103">
        <v>6</v>
      </c>
    </row>
    <row r="137" spans="1:9" s="17" customFormat="1" x14ac:dyDescent="0.25">
      <c r="A137" s="38">
        <v>135</v>
      </c>
      <c r="B137" s="38" t="s">
        <v>2</v>
      </c>
      <c r="C137" s="38" t="s">
        <v>1713</v>
      </c>
      <c r="D137" s="83"/>
      <c r="E137" s="38"/>
      <c r="F137" s="14" t="s">
        <v>2483</v>
      </c>
      <c r="G137" s="233">
        <v>6804.62</v>
      </c>
      <c r="H137" s="40" t="s">
        <v>1961</v>
      </c>
      <c r="I137" s="103">
        <v>6</v>
      </c>
    </row>
    <row r="138" spans="1:9" s="17" customFormat="1" x14ac:dyDescent="0.25">
      <c r="A138" s="38">
        <v>136</v>
      </c>
      <c r="B138" s="38" t="s">
        <v>2</v>
      </c>
      <c r="C138" s="38" t="s">
        <v>1713</v>
      </c>
      <c r="D138" s="83"/>
      <c r="E138" s="38"/>
      <c r="F138" s="38" t="s">
        <v>2448</v>
      </c>
      <c r="G138" s="233">
        <v>3605.9</v>
      </c>
      <c r="H138" s="40" t="s">
        <v>40</v>
      </c>
      <c r="I138" s="103">
        <v>6</v>
      </c>
    </row>
    <row r="139" spans="1:9" s="17" customFormat="1" x14ac:dyDescent="0.25">
      <c r="A139" s="38">
        <v>137</v>
      </c>
      <c r="B139" s="38" t="s">
        <v>2</v>
      </c>
      <c r="C139" s="38" t="s">
        <v>1713</v>
      </c>
      <c r="D139" s="83"/>
      <c r="E139" s="38"/>
      <c r="F139" s="38" t="s">
        <v>2473</v>
      </c>
      <c r="G139" s="233">
        <v>5771.51</v>
      </c>
      <c r="H139" s="40" t="s">
        <v>40</v>
      </c>
      <c r="I139" s="103">
        <v>2</v>
      </c>
    </row>
    <row r="140" spans="1:9" s="17" customFormat="1" x14ac:dyDescent="0.25">
      <c r="A140" s="38">
        <v>138</v>
      </c>
      <c r="B140" s="38" t="s">
        <v>2</v>
      </c>
      <c r="C140" s="38" t="s">
        <v>1713</v>
      </c>
      <c r="D140" s="83"/>
      <c r="E140" s="38"/>
      <c r="F140" s="38" t="s">
        <v>2449</v>
      </c>
      <c r="G140" s="233">
        <v>1520</v>
      </c>
      <c r="H140" s="40" t="s">
        <v>1975</v>
      </c>
      <c r="I140" s="103">
        <v>6</v>
      </c>
    </row>
    <row r="141" spans="1:9" s="17" customFormat="1" x14ac:dyDescent="0.25">
      <c r="A141" s="38">
        <v>139</v>
      </c>
      <c r="B141" s="38" t="s">
        <v>2</v>
      </c>
      <c r="C141" s="38" t="s">
        <v>1713</v>
      </c>
      <c r="D141" s="83"/>
      <c r="E141" s="38"/>
      <c r="F141" s="38" t="s">
        <v>2474</v>
      </c>
      <c r="G141" s="233">
        <v>1890</v>
      </c>
      <c r="H141" s="40" t="s">
        <v>1961</v>
      </c>
      <c r="I141" s="103">
        <v>6</v>
      </c>
    </row>
    <row r="142" spans="1:9" s="17" customFormat="1" x14ac:dyDescent="0.25">
      <c r="A142" s="38">
        <v>140</v>
      </c>
      <c r="B142" s="38" t="s">
        <v>2</v>
      </c>
      <c r="C142" s="38" t="s">
        <v>1713</v>
      </c>
      <c r="D142" s="83"/>
      <c r="E142" s="38"/>
      <c r="F142" s="38" t="s">
        <v>2475</v>
      </c>
      <c r="G142" s="233">
        <v>2780</v>
      </c>
      <c r="H142" s="40" t="s">
        <v>1961</v>
      </c>
      <c r="I142" s="103">
        <v>6</v>
      </c>
    </row>
    <row r="143" spans="1:9" s="17" customFormat="1" x14ac:dyDescent="0.25">
      <c r="A143" s="38">
        <v>141</v>
      </c>
      <c r="B143" s="38" t="s">
        <v>2</v>
      </c>
      <c r="C143" s="38" t="s">
        <v>1713</v>
      </c>
      <c r="D143" s="83"/>
      <c r="E143" s="38"/>
      <c r="F143" s="38" t="s">
        <v>2476</v>
      </c>
      <c r="G143" s="233">
        <v>6560</v>
      </c>
      <c r="H143" s="40" t="s">
        <v>1975</v>
      </c>
      <c r="I143" s="103">
        <v>6</v>
      </c>
    </row>
    <row r="144" spans="1:9" s="17" customFormat="1" x14ac:dyDescent="0.25">
      <c r="A144" s="38">
        <v>142</v>
      </c>
      <c r="B144" s="38" t="s">
        <v>2</v>
      </c>
      <c r="C144" s="38" t="s">
        <v>1713</v>
      </c>
      <c r="D144" s="83"/>
      <c r="E144" s="38"/>
      <c r="F144" s="38" t="s">
        <v>2477</v>
      </c>
      <c r="G144" s="233">
        <v>10995</v>
      </c>
      <c r="H144" s="40" t="s">
        <v>18</v>
      </c>
      <c r="I144" s="103">
        <v>6</v>
      </c>
    </row>
    <row r="145" spans="1:9" s="17" customFormat="1" x14ac:dyDescent="0.25">
      <c r="A145" s="38">
        <v>143</v>
      </c>
      <c r="B145" s="38" t="s">
        <v>2</v>
      </c>
      <c r="C145" s="38" t="s">
        <v>1713</v>
      </c>
      <c r="D145" s="83"/>
      <c r="E145" s="38"/>
      <c r="F145" s="38" t="s">
        <v>2432</v>
      </c>
      <c r="G145" s="233">
        <v>43676.3</v>
      </c>
      <c r="H145" s="40" t="s">
        <v>1976</v>
      </c>
      <c r="I145" s="103">
        <v>5</v>
      </c>
    </row>
    <row r="146" spans="1:9" s="17" customFormat="1" x14ac:dyDescent="0.25">
      <c r="A146" s="38">
        <v>144</v>
      </c>
      <c r="B146" s="38" t="s">
        <v>2</v>
      </c>
      <c r="C146" s="38" t="s">
        <v>1713</v>
      </c>
      <c r="D146" s="83"/>
      <c r="E146" s="38"/>
      <c r="F146" s="38" t="s">
        <v>2450</v>
      </c>
      <c r="G146" s="233">
        <v>8113</v>
      </c>
      <c r="H146" s="40" t="s">
        <v>1977</v>
      </c>
      <c r="I146" s="103">
        <v>6</v>
      </c>
    </row>
    <row r="147" spans="1:9" s="17" customFormat="1" ht="28.5" x14ac:dyDescent="0.25">
      <c r="A147" s="38">
        <v>145</v>
      </c>
      <c r="B147" s="38" t="s">
        <v>2</v>
      </c>
      <c r="C147" s="38" t="s">
        <v>1713</v>
      </c>
      <c r="D147" s="83"/>
      <c r="E147" s="38"/>
      <c r="F147" s="38" t="s">
        <v>2451</v>
      </c>
      <c r="G147" s="233">
        <v>13468</v>
      </c>
      <c r="H147" s="40" t="s">
        <v>18</v>
      </c>
      <c r="I147" s="103">
        <v>6</v>
      </c>
    </row>
    <row r="148" spans="1:9" s="17" customFormat="1" x14ac:dyDescent="0.25">
      <c r="A148" s="38">
        <v>146</v>
      </c>
      <c r="B148" s="38" t="s">
        <v>64</v>
      </c>
      <c r="C148" s="44" t="s">
        <v>1701</v>
      </c>
      <c r="D148" s="85">
        <v>37827</v>
      </c>
      <c r="E148" s="47" t="s">
        <v>65</v>
      </c>
      <c r="F148" s="47" t="s">
        <v>66</v>
      </c>
      <c r="G148" s="108">
        <v>11.4818</v>
      </c>
      <c r="H148" s="40" t="s">
        <v>2094</v>
      </c>
      <c r="I148" s="103">
        <v>7</v>
      </c>
    </row>
    <row r="149" spans="1:9" s="17" customFormat="1" x14ac:dyDescent="0.25">
      <c r="A149" s="38">
        <v>147</v>
      </c>
      <c r="B149" s="38" t="s">
        <v>64</v>
      </c>
      <c r="C149" s="44" t="s">
        <v>1701</v>
      </c>
      <c r="D149" s="85">
        <v>37827</v>
      </c>
      <c r="E149" s="47" t="s">
        <v>67</v>
      </c>
      <c r="F149" s="47" t="s">
        <v>66</v>
      </c>
      <c r="G149" s="108">
        <v>0.22</v>
      </c>
      <c r="H149" s="40" t="s">
        <v>1785</v>
      </c>
      <c r="I149" s="103">
        <v>7</v>
      </c>
    </row>
    <row r="150" spans="1:9" s="17" customFormat="1" x14ac:dyDescent="0.25">
      <c r="A150" s="38">
        <v>148</v>
      </c>
      <c r="B150" s="38" t="s">
        <v>64</v>
      </c>
      <c r="C150" s="44" t="s">
        <v>1701</v>
      </c>
      <c r="D150" s="85">
        <v>37827</v>
      </c>
      <c r="E150" s="47" t="s">
        <v>68</v>
      </c>
      <c r="F150" s="47" t="s">
        <v>66</v>
      </c>
      <c r="G150" s="108">
        <v>0.60429999999999995</v>
      </c>
      <c r="H150" s="40" t="s">
        <v>1785</v>
      </c>
      <c r="I150" s="103">
        <v>7</v>
      </c>
    </row>
    <row r="151" spans="1:9" s="17" customFormat="1" x14ac:dyDescent="0.25">
      <c r="A151" s="38">
        <v>149</v>
      </c>
      <c r="B151" s="38" t="s">
        <v>64</v>
      </c>
      <c r="C151" s="44" t="s">
        <v>1701</v>
      </c>
      <c r="D151" s="85">
        <v>37827</v>
      </c>
      <c r="E151" s="47" t="s">
        <v>69</v>
      </c>
      <c r="F151" s="47" t="s">
        <v>66</v>
      </c>
      <c r="G151" s="108">
        <v>0.2601</v>
      </c>
      <c r="H151" s="40" t="s">
        <v>2095</v>
      </c>
      <c r="I151" s="103">
        <v>7</v>
      </c>
    </row>
    <row r="152" spans="1:9" s="17" customFormat="1" x14ac:dyDescent="0.25">
      <c r="A152" s="38">
        <v>150</v>
      </c>
      <c r="B152" s="38" t="s">
        <v>64</v>
      </c>
      <c r="C152" s="44" t="s">
        <v>1701</v>
      </c>
      <c r="D152" s="85">
        <v>37827</v>
      </c>
      <c r="E152" s="47" t="s">
        <v>70</v>
      </c>
      <c r="F152" s="47" t="s">
        <v>66</v>
      </c>
      <c r="G152" s="108">
        <v>0.2321</v>
      </c>
      <c r="H152" s="40" t="s">
        <v>2096</v>
      </c>
      <c r="I152" s="103">
        <v>7</v>
      </c>
    </row>
    <row r="153" spans="1:9" s="17" customFormat="1" x14ac:dyDescent="0.25">
      <c r="A153" s="38">
        <v>151</v>
      </c>
      <c r="B153" s="38" t="s">
        <v>64</v>
      </c>
      <c r="C153" s="44" t="s">
        <v>1701</v>
      </c>
      <c r="D153" s="85">
        <v>37827</v>
      </c>
      <c r="E153" s="47" t="s">
        <v>71</v>
      </c>
      <c r="F153" s="47" t="s">
        <v>66</v>
      </c>
      <c r="G153" s="108">
        <v>0.2651</v>
      </c>
      <c r="H153" s="40" t="s">
        <v>2097</v>
      </c>
      <c r="I153" s="103">
        <v>7</v>
      </c>
    </row>
    <row r="154" spans="1:9" s="17" customFormat="1" x14ac:dyDescent="0.25">
      <c r="A154" s="38">
        <v>152</v>
      </c>
      <c r="B154" s="38" t="s">
        <v>64</v>
      </c>
      <c r="C154" s="44" t="s">
        <v>1701</v>
      </c>
      <c r="D154" s="85">
        <v>37827</v>
      </c>
      <c r="E154" s="47" t="s">
        <v>72</v>
      </c>
      <c r="F154" s="47" t="s">
        <v>66</v>
      </c>
      <c r="G154" s="108">
        <v>0.17180000000000001</v>
      </c>
      <c r="H154" s="40" t="s">
        <v>2098</v>
      </c>
      <c r="I154" s="103">
        <v>7</v>
      </c>
    </row>
    <row r="155" spans="1:9" s="17" customFormat="1" x14ac:dyDescent="0.25">
      <c r="A155" s="38">
        <v>153</v>
      </c>
      <c r="B155" s="38" t="s">
        <v>64</v>
      </c>
      <c r="C155" s="44" t="s">
        <v>1701</v>
      </c>
      <c r="D155" s="85">
        <v>37827</v>
      </c>
      <c r="E155" s="47" t="s">
        <v>73</v>
      </c>
      <c r="F155" s="47" t="s">
        <v>66</v>
      </c>
      <c r="G155" s="108">
        <v>0.26529999999999998</v>
      </c>
      <c r="H155" s="40" t="s">
        <v>1785</v>
      </c>
      <c r="I155" s="103">
        <v>7</v>
      </c>
    </row>
    <row r="156" spans="1:9" s="17" customFormat="1" x14ac:dyDescent="0.25">
      <c r="A156" s="38">
        <v>154</v>
      </c>
      <c r="B156" s="38" t="s">
        <v>64</v>
      </c>
      <c r="C156" s="44" t="s">
        <v>1701</v>
      </c>
      <c r="D156" s="85">
        <v>37827</v>
      </c>
      <c r="E156" s="47" t="s">
        <v>74</v>
      </c>
      <c r="F156" s="47" t="s">
        <v>66</v>
      </c>
      <c r="G156" s="108">
        <v>0.16550000000000001</v>
      </c>
      <c r="H156" s="40" t="s">
        <v>2099</v>
      </c>
      <c r="I156" s="103">
        <v>7</v>
      </c>
    </row>
    <row r="157" spans="1:9" s="17" customFormat="1" x14ac:dyDescent="0.25">
      <c r="A157" s="38">
        <v>155</v>
      </c>
      <c r="B157" s="38" t="s">
        <v>64</v>
      </c>
      <c r="C157" s="44" t="s">
        <v>1701</v>
      </c>
      <c r="D157" s="85">
        <v>37827</v>
      </c>
      <c r="E157" s="44" t="s">
        <v>75</v>
      </c>
      <c r="F157" s="44" t="s">
        <v>66</v>
      </c>
      <c r="G157" s="235">
        <v>0.79330000000000001</v>
      </c>
      <c r="H157" s="40" t="s">
        <v>1785</v>
      </c>
      <c r="I157" s="103">
        <v>7</v>
      </c>
    </row>
    <row r="158" spans="1:9" s="17" customFormat="1" x14ac:dyDescent="0.25">
      <c r="A158" s="38">
        <v>156</v>
      </c>
      <c r="B158" s="38" t="s">
        <v>64</v>
      </c>
      <c r="C158" s="44" t="s">
        <v>1701</v>
      </c>
      <c r="D158" s="85">
        <v>37827</v>
      </c>
      <c r="E158" s="44" t="s">
        <v>76</v>
      </c>
      <c r="F158" s="44" t="s">
        <v>66</v>
      </c>
      <c r="G158" s="235">
        <v>2.302</v>
      </c>
      <c r="H158" s="40" t="s">
        <v>1785</v>
      </c>
      <c r="I158" s="103">
        <v>7</v>
      </c>
    </row>
    <row r="159" spans="1:9" s="17" customFormat="1" x14ac:dyDescent="0.25">
      <c r="A159" s="38">
        <v>157</v>
      </c>
      <c r="B159" s="38" t="s">
        <v>64</v>
      </c>
      <c r="C159" s="44" t="s">
        <v>1701</v>
      </c>
      <c r="D159" s="85">
        <v>37827</v>
      </c>
      <c r="E159" s="44" t="s">
        <v>77</v>
      </c>
      <c r="F159" s="44" t="s">
        <v>66</v>
      </c>
      <c r="G159" s="235">
        <v>0.51370000000000005</v>
      </c>
      <c r="H159" s="40" t="s">
        <v>1785</v>
      </c>
      <c r="I159" s="103">
        <v>7</v>
      </c>
    </row>
    <row r="160" spans="1:9" s="17" customFormat="1" ht="28.5" x14ac:dyDescent="0.25">
      <c r="A160" s="38">
        <v>158</v>
      </c>
      <c r="B160" s="38" t="s">
        <v>64</v>
      </c>
      <c r="C160" s="44" t="s">
        <v>1701</v>
      </c>
      <c r="D160" s="85">
        <v>37827</v>
      </c>
      <c r="E160" s="44" t="s">
        <v>78</v>
      </c>
      <c r="F160" s="44" t="s">
        <v>66</v>
      </c>
      <c r="G160" s="235">
        <v>0.47389999999999999</v>
      </c>
      <c r="H160" s="40" t="s">
        <v>2100</v>
      </c>
      <c r="I160" s="103">
        <v>7</v>
      </c>
    </row>
    <row r="161" spans="1:9" s="17" customFormat="1" x14ac:dyDescent="0.25">
      <c r="A161" s="38">
        <v>159</v>
      </c>
      <c r="B161" s="38" t="s">
        <v>64</v>
      </c>
      <c r="C161" s="44" t="s">
        <v>1701</v>
      </c>
      <c r="D161" s="85">
        <v>37827</v>
      </c>
      <c r="E161" s="44" t="s">
        <v>79</v>
      </c>
      <c r="F161" s="44" t="s">
        <v>66</v>
      </c>
      <c r="G161" s="235">
        <v>0.22600000000000001</v>
      </c>
      <c r="H161" s="40" t="s">
        <v>2101</v>
      </c>
      <c r="I161" s="103">
        <v>7</v>
      </c>
    </row>
    <row r="162" spans="1:9" s="17" customFormat="1" x14ac:dyDescent="0.25">
      <c r="A162" s="38">
        <v>160</v>
      </c>
      <c r="B162" s="38" t="s">
        <v>64</v>
      </c>
      <c r="C162" s="44" t="s">
        <v>1701</v>
      </c>
      <c r="D162" s="85">
        <v>37827</v>
      </c>
      <c r="E162" s="44" t="s">
        <v>80</v>
      </c>
      <c r="F162" s="44" t="s">
        <v>66</v>
      </c>
      <c r="G162" s="235">
        <v>0.1065</v>
      </c>
      <c r="H162" s="40" t="s">
        <v>2102</v>
      </c>
      <c r="I162" s="103">
        <v>7</v>
      </c>
    </row>
    <row r="163" spans="1:9" s="17" customFormat="1" x14ac:dyDescent="0.25">
      <c r="A163" s="38">
        <v>161</v>
      </c>
      <c r="B163" s="38" t="s">
        <v>64</v>
      </c>
      <c r="C163" s="44" t="s">
        <v>1701</v>
      </c>
      <c r="D163" s="85">
        <v>37827</v>
      </c>
      <c r="E163" s="47" t="s">
        <v>81</v>
      </c>
      <c r="F163" s="47" t="s">
        <v>66</v>
      </c>
      <c r="G163" s="108">
        <v>0.2203</v>
      </c>
      <c r="H163" s="40" t="s">
        <v>2103</v>
      </c>
      <c r="I163" s="103">
        <v>7</v>
      </c>
    </row>
    <row r="164" spans="1:9" s="17" customFormat="1" x14ac:dyDescent="0.25">
      <c r="A164" s="38">
        <v>162</v>
      </c>
      <c r="B164" s="38" t="s">
        <v>64</v>
      </c>
      <c r="C164" s="44" t="s">
        <v>1701</v>
      </c>
      <c r="D164" s="85">
        <v>37827</v>
      </c>
      <c r="E164" s="47" t="s">
        <v>82</v>
      </c>
      <c r="F164" s="47" t="s">
        <v>66</v>
      </c>
      <c r="G164" s="232">
        <v>0.2198</v>
      </c>
      <c r="H164" s="40" t="s">
        <v>2104</v>
      </c>
      <c r="I164" s="103">
        <v>7</v>
      </c>
    </row>
    <row r="165" spans="1:9" s="17" customFormat="1" x14ac:dyDescent="0.25">
      <c r="A165" s="38">
        <v>163</v>
      </c>
      <c r="B165" s="38" t="s">
        <v>64</v>
      </c>
      <c r="C165" s="44" t="s">
        <v>1701</v>
      </c>
      <c r="D165" s="85">
        <v>37977</v>
      </c>
      <c r="E165" s="47" t="s">
        <v>83</v>
      </c>
      <c r="F165" s="47" t="s">
        <v>84</v>
      </c>
      <c r="G165" s="232">
        <v>1.2667999999999999</v>
      </c>
      <c r="H165" s="40" t="s">
        <v>2105</v>
      </c>
      <c r="I165" s="103">
        <v>7</v>
      </c>
    </row>
    <row r="166" spans="1:9" s="17" customFormat="1" ht="42.75" x14ac:dyDescent="0.25">
      <c r="A166" s="38">
        <v>164</v>
      </c>
      <c r="B166" s="38" t="s">
        <v>64</v>
      </c>
      <c r="C166" s="44" t="s">
        <v>1701</v>
      </c>
      <c r="D166" s="85">
        <v>37977</v>
      </c>
      <c r="E166" s="47" t="s">
        <v>85</v>
      </c>
      <c r="F166" s="47" t="s">
        <v>84</v>
      </c>
      <c r="G166" s="232">
        <v>1.0805</v>
      </c>
      <c r="H166" s="40" t="s">
        <v>2025</v>
      </c>
      <c r="I166" s="103">
        <v>7</v>
      </c>
    </row>
    <row r="167" spans="1:9" s="17" customFormat="1" ht="42.75" x14ac:dyDescent="0.25">
      <c r="A167" s="38">
        <v>165</v>
      </c>
      <c r="B167" s="38" t="s">
        <v>64</v>
      </c>
      <c r="C167" s="44" t="s">
        <v>1701</v>
      </c>
      <c r="D167" s="85">
        <v>37977</v>
      </c>
      <c r="E167" s="47" t="s">
        <v>86</v>
      </c>
      <c r="F167" s="47" t="s">
        <v>84</v>
      </c>
      <c r="G167" s="232">
        <v>1.0112000000000001</v>
      </c>
      <c r="H167" s="40" t="s">
        <v>2025</v>
      </c>
      <c r="I167" s="103">
        <v>7</v>
      </c>
    </row>
    <row r="168" spans="1:9" s="17" customFormat="1" ht="42.75" x14ac:dyDescent="0.25">
      <c r="A168" s="38">
        <v>166</v>
      </c>
      <c r="B168" s="38" t="s">
        <v>64</v>
      </c>
      <c r="C168" s="44" t="s">
        <v>1701</v>
      </c>
      <c r="D168" s="85">
        <v>37977</v>
      </c>
      <c r="E168" s="47" t="s">
        <v>87</v>
      </c>
      <c r="F168" s="47" t="s">
        <v>84</v>
      </c>
      <c r="G168" s="232">
        <v>0.52900000000000003</v>
      </c>
      <c r="H168" s="40" t="s">
        <v>2025</v>
      </c>
      <c r="I168" s="103">
        <v>7</v>
      </c>
    </row>
    <row r="169" spans="1:9" s="17" customFormat="1" ht="42.75" x14ac:dyDescent="0.25">
      <c r="A169" s="38">
        <v>167</v>
      </c>
      <c r="B169" s="38" t="s">
        <v>64</v>
      </c>
      <c r="C169" s="44" t="s">
        <v>1701</v>
      </c>
      <c r="D169" s="85">
        <v>37977</v>
      </c>
      <c r="E169" s="47" t="s">
        <v>88</v>
      </c>
      <c r="F169" s="47" t="s">
        <v>84</v>
      </c>
      <c r="G169" s="232">
        <v>0.114</v>
      </c>
      <c r="H169" s="40" t="s">
        <v>2025</v>
      </c>
      <c r="I169" s="103">
        <v>7</v>
      </c>
    </row>
    <row r="170" spans="1:9" s="17" customFormat="1" ht="42.75" x14ac:dyDescent="0.25">
      <c r="A170" s="38">
        <v>168</v>
      </c>
      <c r="B170" s="38" t="s">
        <v>64</v>
      </c>
      <c r="C170" s="44" t="s">
        <v>1701</v>
      </c>
      <c r="D170" s="85">
        <v>37977</v>
      </c>
      <c r="E170" s="47" t="s">
        <v>89</v>
      </c>
      <c r="F170" s="47" t="s">
        <v>84</v>
      </c>
      <c r="G170" s="108">
        <v>0.71540000000000004</v>
      </c>
      <c r="H170" s="40" t="s">
        <v>2025</v>
      </c>
      <c r="I170" s="103">
        <v>7</v>
      </c>
    </row>
    <row r="171" spans="1:9" s="17" customFormat="1" ht="42.75" x14ac:dyDescent="0.25">
      <c r="A171" s="38">
        <v>169</v>
      </c>
      <c r="B171" s="38" t="s">
        <v>64</v>
      </c>
      <c r="C171" s="44" t="s">
        <v>1701</v>
      </c>
      <c r="D171" s="85">
        <v>37977</v>
      </c>
      <c r="E171" s="47" t="s">
        <v>90</v>
      </c>
      <c r="F171" s="47" t="s">
        <v>84</v>
      </c>
      <c r="G171" s="108">
        <v>0.1421</v>
      </c>
      <c r="H171" s="40" t="s">
        <v>2025</v>
      </c>
      <c r="I171" s="103">
        <v>7</v>
      </c>
    </row>
    <row r="172" spans="1:9" s="17" customFormat="1" ht="42.75" x14ac:dyDescent="0.25">
      <c r="A172" s="38">
        <v>170</v>
      </c>
      <c r="B172" s="38" t="s">
        <v>64</v>
      </c>
      <c r="C172" s="44" t="s">
        <v>1701</v>
      </c>
      <c r="D172" s="85">
        <v>37977</v>
      </c>
      <c r="E172" s="47" t="s">
        <v>91</v>
      </c>
      <c r="F172" s="47" t="s">
        <v>84</v>
      </c>
      <c r="G172" s="108">
        <v>2.0087999999999999</v>
      </c>
      <c r="H172" s="40" t="s">
        <v>2025</v>
      </c>
      <c r="I172" s="103">
        <v>7</v>
      </c>
    </row>
    <row r="173" spans="1:9" s="17" customFormat="1" ht="42.75" x14ac:dyDescent="0.25">
      <c r="A173" s="38">
        <v>171</v>
      </c>
      <c r="B173" s="38" t="s">
        <v>64</v>
      </c>
      <c r="C173" s="44" t="s">
        <v>1701</v>
      </c>
      <c r="D173" s="85">
        <v>37977</v>
      </c>
      <c r="E173" s="47" t="s">
        <v>92</v>
      </c>
      <c r="F173" s="47" t="s">
        <v>99</v>
      </c>
      <c r="G173" s="108">
        <v>1.0886</v>
      </c>
      <c r="H173" s="40" t="s">
        <v>1786</v>
      </c>
      <c r="I173" s="103">
        <v>7</v>
      </c>
    </row>
    <row r="174" spans="1:9" s="17" customFormat="1" ht="42.75" x14ac:dyDescent="0.25">
      <c r="A174" s="38">
        <v>172</v>
      </c>
      <c r="B174" s="38" t="s">
        <v>64</v>
      </c>
      <c r="C174" s="44" t="s">
        <v>1701</v>
      </c>
      <c r="D174" s="85">
        <v>37977</v>
      </c>
      <c r="E174" s="47" t="s">
        <v>93</v>
      </c>
      <c r="F174" s="47" t="s">
        <v>84</v>
      </c>
      <c r="G174" s="108">
        <v>0.34920000000000001</v>
      </c>
      <c r="H174" s="40" t="s">
        <v>2025</v>
      </c>
      <c r="I174" s="103">
        <v>7</v>
      </c>
    </row>
    <row r="175" spans="1:9" s="17" customFormat="1" ht="57" x14ac:dyDescent="0.25">
      <c r="A175" s="38">
        <v>173</v>
      </c>
      <c r="B175" s="38" t="s">
        <v>64</v>
      </c>
      <c r="C175" s="44" t="s">
        <v>1701</v>
      </c>
      <c r="D175" s="85">
        <v>37977</v>
      </c>
      <c r="E175" s="47" t="s">
        <v>94</v>
      </c>
      <c r="F175" s="47" t="s">
        <v>95</v>
      </c>
      <c r="G175" s="108">
        <v>6.59E-2</v>
      </c>
      <c r="H175" s="40" t="s">
        <v>2026</v>
      </c>
      <c r="I175" s="103">
        <v>7</v>
      </c>
    </row>
    <row r="176" spans="1:9" s="17" customFormat="1" ht="57" x14ac:dyDescent="0.25">
      <c r="A176" s="38">
        <v>174</v>
      </c>
      <c r="B176" s="38" t="s">
        <v>64</v>
      </c>
      <c r="C176" s="44" t="s">
        <v>1701</v>
      </c>
      <c r="D176" s="85">
        <v>37977</v>
      </c>
      <c r="E176" s="47" t="s">
        <v>96</v>
      </c>
      <c r="F176" s="47" t="s">
        <v>95</v>
      </c>
      <c r="G176" s="108">
        <v>6.83E-2</v>
      </c>
      <c r="H176" s="40" t="s">
        <v>2027</v>
      </c>
      <c r="I176" s="103">
        <v>7</v>
      </c>
    </row>
    <row r="177" spans="1:9" s="17" customFormat="1" ht="57" x14ac:dyDescent="0.25">
      <c r="A177" s="38">
        <v>175</v>
      </c>
      <c r="B177" s="38" t="s">
        <v>64</v>
      </c>
      <c r="C177" s="44" t="s">
        <v>1701</v>
      </c>
      <c r="D177" s="85">
        <v>37977</v>
      </c>
      <c r="E177" s="47" t="s">
        <v>97</v>
      </c>
      <c r="F177" s="47" t="s">
        <v>95</v>
      </c>
      <c r="G177" s="108">
        <v>0.62039999999999995</v>
      </c>
      <c r="H177" s="40" t="s">
        <v>2027</v>
      </c>
      <c r="I177" s="103">
        <v>7</v>
      </c>
    </row>
    <row r="178" spans="1:9" s="17" customFormat="1" ht="57" x14ac:dyDescent="0.25">
      <c r="A178" s="38">
        <v>176</v>
      </c>
      <c r="B178" s="38" t="s">
        <v>64</v>
      </c>
      <c r="C178" s="44" t="s">
        <v>1701</v>
      </c>
      <c r="D178" s="85">
        <v>37977</v>
      </c>
      <c r="E178" s="47" t="s">
        <v>98</v>
      </c>
      <c r="F178" s="47" t="s">
        <v>99</v>
      </c>
      <c r="G178" s="108">
        <v>2</v>
      </c>
      <c r="H178" s="40" t="s">
        <v>2027</v>
      </c>
      <c r="I178" s="103">
        <v>7</v>
      </c>
    </row>
    <row r="179" spans="1:9" s="17" customFormat="1" ht="57" x14ac:dyDescent="0.25">
      <c r="A179" s="38">
        <v>177</v>
      </c>
      <c r="B179" s="38" t="s">
        <v>64</v>
      </c>
      <c r="C179" s="44" t="s">
        <v>1701</v>
      </c>
      <c r="D179" s="85">
        <v>37977</v>
      </c>
      <c r="E179" s="47" t="s">
        <v>100</v>
      </c>
      <c r="F179" s="47" t="s">
        <v>84</v>
      </c>
      <c r="G179" s="108">
        <v>3.1608000000000001</v>
      </c>
      <c r="H179" s="40" t="s">
        <v>2027</v>
      </c>
      <c r="I179" s="103">
        <v>7</v>
      </c>
    </row>
    <row r="180" spans="1:9" s="17" customFormat="1" x14ac:dyDescent="0.25">
      <c r="A180" s="38">
        <v>178</v>
      </c>
      <c r="B180" s="38" t="s">
        <v>64</v>
      </c>
      <c r="C180" s="44" t="s">
        <v>1701</v>
      </c>
      <c r="D180" s="85">
        <v>37977</v>
      </c>
      <c r="E180" s="47" t="s">
        <v>101</v>
      </c>
      <c r="F180" s="47" t="s">
        <v>84</v>
      </c>
      <c r="G180" s="108">
        <v>2.6642000000000001</v>
      </c>
      <c r="H180" s="40" t="s">
        <v>2028</v>
      </c>
      <c r="I180" s="103">
        <v>7</v>
      </c>
    </row>
    <row r="181" spans="1:9" s="17" customFormat="1" x14ac:dyDescent="0.25">
      <c r="A181" s="38">
        <v>179</v>
      </c>
      <c r="B181" s="38" t="s">
        <v>64</v>
      </c>
      <c r="C181" s="44" t="s">
        <v>1701</v>
      </c>
      <c r="D181" s="85">
        <v>37977</v>
      </c>
      <c r="E181" s="47" t="s">
        <v>102</v>
      </c>
      <c r="F181" s="47" t="s">
        <v>99</v>
      </c>
      <c r="G181" s="108">
        <v>0.71709999999999996</v>
      </c>
      <c r="H181" s="40" t="s">
        <v>2029</v>
      </c>
      <c r="I181" s="103">
        <v>7</v>
      </c>
    </row>
    <row r="182" spans="1:9" s="17" customFormat="1" x14ac:dyDescent="0.25">
      <c r="A182" s="38">
        <v>180</v>
      </c>
      <c r="B182" s="38" t="s">
        <v>64</v>
      </c>
      <c r="C182" s="44" t="s">
        <v>1701</v>
      </c>
      <c r="D182" s="85">
        <v>37977</v>
      </c>
      <c r="E182" s="47" t="s">
        <v>103</v>
      </c>
      <c r="F182" s="47" t="s">
        <v>95</v>
      </c>
      <c r="G182" s="108">
        <v>0.05</v>
      </c>
      <c r="H182" s="40" t="s">
        <v>1787</v>
      </c>
      <c r="I182" s="103">
        <v>7</v>
      </c>
    </row>
    <row r="183" spans="1:9" s="17" customFormat="1" ht="71.25" x14ac:dyDescent="0.25">
      <c r="A183" s="38">
        <v>181</v>
      </c>
      <c r="B183" s="38" t="s">
        <v>64</v>
      </c>
      <c r="C183" s="44" t="s">
        <v>1701</v>
      </c>
      <c r="D183" s="85">
        <v>37977</v>
      </c>
      <c r="E183" s="47" t="s">
        <v>104</v>
      </c>
      <c r="F183" s="47" t="s">
        <v>95</v>
      </c>
      <c r="G183" s="108">
        <v>0.99360000000000004</v>
      </c>
      <c r="H183" s="40" t="s">
        <v>1788</v>
      </c>
      <c r="I183" s="103">
        <v>7</v>
      </c>
    </row>
    <row r="184" spans="1:9" s="17" customFormat="1" x14ac:dyDescent="0.25">
      <c r="A184" s="38">
        <v>182</v>
      </c>
      <c r="B184" s="38" t="s">
        <v>64</v>
      </c>
      <c r="C184" s="44" t="s">
        <v>1701</v>
      </c>
      <c r="D184" s="85">
        <v>37977</v>
      </c>
      <c r="E184" s="47" t="s">
        <v>105</v>
      </c>
      <c r="F184" s="47" t="s">
        <v>95</v>
      </c>
      <c r="G184" s="108">
        <v>0.05</v>
      </c>
      <c r="H184" s="40" t="s">
        <v>1789</v>
      </c>
      <c r="I184" s="103">
        <v>7</v>
      </c>
    </row>
    <row r="185" spans="1:9" s="17" customFormat="1" ht="85.5" x14ac:dyDescent="0.25">
      <c r="A185" s="38">
        <v>183</v>
      </c>
      <c r="B185" s="38" t="s">
        <v>64</v>
      </c>
      <c r="C185" s="44" t="s">
        <v>1701</v>
      </c>
      <c r="D185" s="85">
        <v>37977</v>
      </c>
      <c r="E185" s="47" t="s">
        <v>106</v>
      </c>
      <c r="F185" s="47" t="s">
        <v>95</v>
      </c>
      <c r="G185" s="108">
        <v>0.64090000000000003</v>
      </c>
      <c r="H185" s="40" t="s">
        <v>1978</v>
      </c>
      <c r="I185" s="103">
        <v>7</v>
      </c>
    </row>
    <row r="186" spans="1:9" s="17" customFormat="1" x14ac:dyDescent="0.25">
      <c r="A186" s="38">
        <v>184</v>
      </c>
      <c r="B186" s="38" t="s">
        <v>64</v>
      </c>
      <c r="C186" s="44" t="s">
        <v>1701</v>
      </c>
      <c r="D186" s="85">
        <v>37977</v>
      </c>
      <c r="E186" s="47" t="s">
        <v>107</v>
      </c>
      <c r="F186" s="47" t="s">
        <v>95</v>
      </c>
      <c r="G186" s="108">
        <v>0.05</v>
      </c>
      <c r="H186" s="40" t="s">
        <v>2030</v>
      </c>
      <c r="I186" s="103">
        <v>7</v>
      </c>
    </row>
    <row r="187" spans="1:9" s="17" customFormat="1" ht="28.5" x14ac:dyDescent="0.25">
      <c r="A187" s="38">
        <v>185</v>
      </c>
      <c r="B187" s="38" t="s">
        <v>64</v>
      </c>
      <c r="C187" s="44" t="s">
        <v>1701</v>
      </c>
      <c r="D187" s="85">
        <v>37977</v>
      </c>
      <c r="E187" s="47" t="s">
        <v>108</v>
      </c>
      <c r="F187" s="47" t="s">
        <v>95</v>
      </c>
      <c r="G187" s="108">
        <v>0.76100000000000001</v>
      </c>
      <c r="H187" s="40" t="s">
        <v>2031</v>
      </c>
      <c r="I187" s="103">
        <v>7</v>
      </c>
    </row>
    <row r="188" spans="1:9" s="17" customFormat="1" x14ac:dyDescent="0.25">
      <c r="A188" s="38">
        <v>186</v>
      </c>
      <c r="B188" s="38" t="s">
        <v>64</v>
      </c>
      <c r="C188" s="44" t="s">
        <v>1701</v>
      </c>
      <c r="D188" s="85">
        <v>38329</v>
      </c>
      <c r="E188" s="47" t="s">
        <v>109</v>
      </c>
      <c r="F188" s="47" t="s">
        <v>110</v>
      </c>
      <c r="G188" s="108">
        <v>2.9055</v>
      </c>
      <c r="H188" s="40" t="s">
        <v>1790</v>
      </c>
      <c r="I188" s="103">
        <v>5</v>
      </c>
    </row>
    <row r="189" spans="1:9" s="17" customFormat="1" x14ac:dyDescent="0.25">
      <c r="A189" s="38">
        <v>187</v>
      </c>
      <c r="B189" s="38" t="s">
        <v>64</v>
      </c>
      <c r="C189" s="44" t="s">
        <v>1701</v>
      </c>
      <c r="D189" s="85">
        <v>38338</v>
      </c>
      <c r="E189" s="44" t="s">
        <v>111</v>
      </c>
      <c r="F189" s="44" t="s">
        <v>110</v>
      </c>
      <c r="G189" s="235">
        <v>203.80260000000001</v>
      </c>
      <c r="H189" s="40" t="s">
        <v>1791</v>
      </c>
      <c r="I189" s="103">
        <v>5</v>
      </c>
    </row>
    <row r="190" spans="1:9" s="17" customFormat="1" x14ac:dyDescent="0.25">
      <c r="A190" s="38">
        <v>188</v>
      </c>
      <c r="B190" s="38" t="s">
        <v>64</v>
      </c>
      <c r="C190" s="44" t="s">
        <v>1701</v>
      </c>
      <c r="D190" s="85">
        <v>38338</v>
      </c>
      <c r="E190" s="44" t="s">
        <v>112</v>
      </c>
      <c r="F190" s="44" t="s">
        <v>110</v>
      </c>
      <c r="G190" s="235">
        <v>11.042899999999999</v>
      </c>
      <c r="H190" s="40" t="s">
        <v>1792</v>
      </c>
      <c r="I190" s="103">
        <v>5</v>
      </c>
    </row>
    <row r="191" spans="1:9" s="17" customFormat="1" x14ac:dyDescent="0.25">
      <c r="A191" s="38">
        <v>189</v>
      </c>
      <c r="B191" s="38" t="s">
        <v>64</v>
      </c>
      <c r="C191" s="44" t="s">
        <v>1701</v>
      </c>
      <c r="D191" s="85">
        <v>38762</v>
      </c>
      <c r="E191" s="44" t="s">
        <v>113</v>
      </c>
      <c r="F191" s="44" t="s">
        <v>114</v>
      </c>
      <c r="G191" s="235">
        <v>1.4173</v>
      </c>
      <c r="H191" s="40" t="s">
        <v>2106</v>
      </c>
      <c r="I191" s="103">
        <v>7</v>
      </c>
    </row>
    <row r="192" spans="1:9" s="17" customFormat="1" x14ac:dyDescent="0.25">
      <c r="A192" s="38">
        <v>190</v>
      </c>
      <c r="B192" s="38" t="s">
        <v>64</v>
      </c>
      <c r="C192" s="44" t="s">
        <v>1701</v>
      </c>
      <c r="D192" s="85">
        <v>38762</v>
      </c>
      <c r="E192" s="44" t="s">
        <v>115</v>
      </c>
      <c r="F192" s="44" t="s">
        <v>116</v>
      </c>
      <c r="G192" s="235">
        <v>3.0367999999999999</v>
      </c>
      <c r="H192" s="40" t="s">
        <v>2107</v>
      </c>
      <c r="I192" s="103">
        <v>7</v>
      </c>
    </row>
    <row r="193" spans="1:9" s="17" customFormat="1" x14ac:dyDescent="0.25">
      <c r="A193" s="38">
        <v>191</v>
      </c>
      <c r="B193" s="38" t="s">
        <v>64</v>
      </c>
      <c r="C193" s="44" t="s">
        <v>1701</v>
      </c>
      <c r="D193" s="85">
        <v>38762</v>
      </c>
      <c r="E193" s="44" t="s">
        <v>117</v>
      </c>
      <c r="F193" s="44" t="s">
        <v>116</v>
      </c>
      <c r="G193" s="235">
        <v>1.0067999999999999</v>
      </c>
      <c r="H193" s="40" t="s">
        <v>2106</v>
      </c>
      <c r="I193" s="103">
        <v>7</v>
      </c>
    </row>
    <row r="194" spans="1:9" s="17" customFormat="1" ht="28.5" x14ac:dyDescent="0.25">
      <c r="A194" s="38">
        <v>192</v>
      </c>
      <c r="B194" s="38" t="s">
        <v>64</v>
      </c>
      <c r="C194" s="44" t="s">
        <v>1701</v>
      </c>
      <c r="D194" s="85">
        <v>38762</v>
      </c>
      <c r="E194" s="44" t="s">
        <v>118</v>
      </c>
      <c r="F194" s="44" t="s">
        <v>116</v>
      </c>
      <c r="G194" s="235">
        <v>0.59</v>
      </c>
      <c r="H194" s="40" t="s">
        <v>2108</v>
      </c>
      <c r="I194" s="103">
        <v>7</v>
      </c>
    </row>
    <row r="195" spans="1:9" s="17" customFormat="1" ht="28.5" x14ac:dyDescent="0.25">
      <c r="A195" s="38">
        <v>193</v>
      </c>
      <c r="B195" s="38" t="s">
        <v>64</v>
      </c>
      <c r="C195" s="44" t="s">
        <v>1701</v>
      </c>
      <c r="D195" s="85">
        <v>38762</v>
      </c>
      <c r="E195" s="44" t="s">
        <v>119</v>
      </c>
      <c r="F195" s="44" t="s">
        <v>116</v>
      </c>
      <c r="G195" s="235">
        <v>0.18609999999999999</v>
      </c>
      <c r="H195" s="40" t="s">
        <v>2109</v>
      </c>
      <c r="I195" s="103">
        <v>7</v>
      </c>
    </row>
    <row r="196" spans="1:9" s="17" customFormat="1" ht="28.5" x14ac:dyDescent="0.25">
      <c r="A196" s="38">
        <v>194</v>
      </c>
      <c r="B196" s="38" t="s">
        <v>64</v>
      </c>
      <c r="C196" s="44" t="s">
        <v>1701</v>
      </c>
      <c r="D196" s="85">
        <v>38762</v>
      </c>
      <c r="E196" s="44" t="s">
        <v>120</v>
      </c>
      <c r="F196" s="44" t="s">
        <v>116</v>
      </c>
      <c r="G196" s="235">
        <v>0.1875</v>
      </c>
      <c r="H196" s="40" t="s">
        <v>2110</v>
      </c>
      <c r="I196" s="103">
        <v>7</v>
      </c>
    </row>
    <row r="197" spans="1:9" s="17" customFormat="1" ht="28.5" x14ac:dyDescent="0.25">
      <c r="A197" s="38">
        <v>195</v>
      </c>
      <c r="B197" s="38" t="s">
        <v>64</v>
      </c>
      <c r="C197" s="44" t="s">
        <v>1701</v>
      </c>
      <c r="D197" s="85">
        <v>38762</v>
      </c>
      <c r="E197" s="44" t="s">
        <v>121</v>
      </c>
      <c r="F197" s="44" t="s">
        <v>116</v>
      </c>
      <c r="G197" s="235">
        <v>0.18990000000000001</v>
      </c>
      <c r="H197" s="40" t="s">
        <v>2111</v>
      </c>
      <c r="I197" s="103">
        <v>7</v>
      </c>
    </row>
    <row r="198" spans="1:9" s="17" customFormat="1" ht="28.5" x14ac:dyDescent="0.25">
      <c r="A198" s="38">
        <v>196</v>
      </c>
      <c r="B198" s="38" t="s">
        <v>64</v>
      </c>
      <c r="C198" s="44" t="s">
        <v>1701</v>
      </c>
      <c r="D198" s="85">
        <v>38762</v>
      </c>
      <c r="E198" s="44" t="s">
        <v>122</v>
      </c>
      <c r="F198" s="44" t="s">
        <v>116</v>
      </c>
      <c r="G198" s="235">
        <v>0.1905</v>
      </c>
      <c r="H198" s="40" t="s">
        <v>2112</v>
      </c>
      <c r="I198" s="103">
        <v>7</v>
      </c>
    </row>
    <row r="199" spans="1:9" s="17" customFormat="1" ht="57" x14ac:dyDescent="0.25">
      <c r="A199" s="38">
        <v>197</v>
      </c>
      <c r="B199" s="38" t="s">
        <v>64</v>
      </c>
      <c r="C199" s="44" t="s">
        <v>1701</v>
      </c>
      <c r="D199" s="85">
        <v>38762</v>
      </c>
      <c r="E199" s="44" t="s">
        <v>123</v>
      </c>
      <c r="F199" s="44" t="s">
        <v>116</v>
      </c>
      <c r="G199" s="235">
        <v>1.883</v>
      </c>
      <c r="H199" s="40" t="s">
        <v>2032</v>
      </c>
      <c r="I199" s="103">
        <v>7</v>
      </c>
    </row>
    <row r="200" spans="1:9" s="17" customFormat="1" ht="42.75" x14ac:dyDescent="0.25">
      <c r="A200" s="38">
        <v>198</v>
      </c>
      <c r="B200" s="38" t="s">
        <v>64</v>
      </c>
      <c r="C200" s="44" t="s">
        <v>1701</v>
      </c>
      <c r="D200" s="85">
        <v>38762</v>
      </c>
      <c r="E200" s="44" t="s">
        <v>124</v>
      </c>
      <c r="F200" s="44" t="s">
        <v>116</v>
      </c>
      <c r="G200" s="235">
        <v>0.12540000000000001</v>
      </c>
      <c r="H200" s="40" t="s">
        <v>2033</v>
      </c>
      <c r="I200" s="103">
        <v>7</v>
      </c>
    </row>
    <row r="201" spans="1:9" s="17" customFormat="1" ht="28.5" x14ac:dyDescent="0.25">
      <c r="A201" s="38">
        <v>199</v>
      </c>
      <c r="B201" s="38" t="s">
        <v>64</v>
      </c>
      <c r="C201" s="44" t="s">
        <v>1701</v>
      </c>
      <c r="D201" s="85">
        <v>38762</v>
      </c>
      <c r="E201" s="44" t="s">
        <v>125</v>
      </c>
      <c r="F201" s="44" t="s">
        <v>116</v>
      </c>
      <c r="G201" s="235">
        <v>0.19700000000000001</v>
      </c>
      <c r="H201" s="40" t="s">
        <v>2034</v>
      </c>
      <c r="I201" s="103">
        <v>7</v>
      </c>
    </row>
    <row r="202" spans="1:9" s="17" customFormat="1" ht="42.75" x14ac:dyDescent="0.25">
      <c r="A202" s="38">
        <v>200</v>
      </c>
      <c r="B202" s="38" t="s">
        <v>64</v>
      </c>
      <c r="C202" s="44" t="s">
        <v>1701</v>
      </c>
      <c r="D202" s="85">
        <v>38762</v>
      </c>
      <c r="E202" s="44" t="s">
        <v>126</v>
      </c>
      <c r="F202" s="44" t="s">
        <v>116</v>
      </c>
      <c r="G202" s="235">
        <v>0.33489999999999998</v>
      </c>
      <c r="H202" s="40" t="s">
        <v>2035</v>
      </c>
      <c r="I202" s="103">
        <v>7</v>
      </c>
    </row>
    <row r="203" spans="1:9" s="17" customFormat="1" ht="42.75" x14ac:dyDescent="0.25">
      <c r="A203" s="38">
        <v>201</v>
      </c>
      <c r="B203" s="38" t="s">
        <v>64</v>
      </c>
      <c r="C203" s="44" t="s">
        <v>1701</v>
      </c>
      <c r="D203" s="85">
        <v>38762</v>
      </c>
      <c r="E203" s="44" t="s">
        <v>127</v>
      </c>
      <c r="F203" s="44" t="s">
        <v>116</v>
      </c>
      <c r="G203" s="235">
        <v>0.1978</v>
      </c>
      <c r="H203" s="40" t="s">
        <v>2035</v>
      </c>
      <c r="I203" s="103">
        <v>7</v>
      </c>
    </row>
    <row r="204" spans="1:9" s="17" customFormat="1" ht="28.5" x14ac:dyDescent="0.25">
      <c r="A204" s="38">
        <v>202</v>
      </c>
      <c r="B204" s="38" t="s">
        <v>64</v>
      </c>
      <c r="C204" s="44" t="s">
        <v>1701</v>
      </c>
      <c r="D204" s="85">
        <v>38762</v>
      </c>
      <c r="E204" s="44" t="s">
        <v>128</v>
      </c>
      <c r="F204" s="44" t="s">
        <v>116</v>
      </c>
      <c r="G204" s="235">
        <v>0.1978</v>
      </c>
      <c r="H204" s="40" t="s">
        <v>2111</v>
      </c>
      <c r="I204" s="103">
        <v>7</v>
      </c>
    </row>
    <row r="205" spans="1:9" s="17" customFormat="1" ht="42.75" x14ac:dyDescent="0.25">
      <c r="A205" s="38">
        <v>203</v>
      </c>
      <c r="B205" s="38" t="s">
        <v>64</v>
      </c>
      <c r="C205" s="44" t="s">
        <v>1701</v>
      </c>
      <c r="D205" s="85">
        <v>38762</v>
      </c>
      <c r="E205" s="44" t="s">
        <v>129</v>
      </c>
      <c r="F205" s="44" t="s">
        <v>116</v>
      </c>
      <c r="G205" s="235">
        <v>0.1103</v>
      </c>
      <c r="H205" s="40" t="s">
        <v>2035</v>
      </c>
      <c r="I205" s="103">
        <v>7</v>
      </c>
    </row>
    <row r="206" spans="1:9" s="17" customFormat="1" x14ac:dyDescent="0.25">
      <c r="A206" s="38">
        <v>204</v>
      </c>
      <c r="B206" s="38" t="s">
        <v>64</v>
      </c>
      <c r="C206" s="44" t="s">
        <v>1701</v>
      </c>
      <c r="D206" s="85">
        <v>38762</v>
      </c>
      <c r="E206" s="44" t="s">
        <v>130</v>
      </c>
      <c r="F206" s="44" t="s">
        <v>116</v>
      </c>
      <c r="G206" s="235">
        <v>0.59670000000000001</v>
      </c>
      <c r="H206" s="40" t="s">
        <v>2113</v>
      </c>
      <c r="I206" s="103">
        <v>7</v>
      </c>
    </row>
    <row r="207" spans="1:9" s="17" customFormat="1" ht="42.75" x14ac:dyDescent="0.25">
      <c r="A207" s="38">
        <v>205</v>
      </c>
      <c r="B207" s="38" t="s">
        <v>64</v>
      </c>
      <c r="C207" s="44" t="s">
        <v>1701</v>
      </c>
      <c r="D207" s="85">
        <v>38762</v>
      </c>
      <c r="E207" s="44" t="s">
        <v>131</v>
      </c>
      <c r="F207" s="44" t="s">
        <v>116</v>
      </c>
      <c r="G207" s="235">
        <v>0.31940000000000002</v>
      </c>
      <c r="H207" s="40" t="s">
        <v>2035</v>
      </c>
      <c r="I207" s="103">
        <v>7</v>
      </c>
    </row>
    <row r="208" spans="1:9" s="17" customFormat="1" ht="42.75" x14ac:dyDescent="0.25">
      <c r="A208" s="38">
        <v>206</v>
      </c>
      <c r="B208" s="38" t="s">
        <v>64</v>
      </c>
      <c r="C208" s="44" t="s">
        <v>1701</v>
      </c>
      <c r="D208" s="85">
        <v>38762</v>
      </c>
      <c r="E208" s="44" t="s">
        <v>132</v>
      </c>
      <c r="F208" s="44" t="s">
        <v>116</v>
      </c>
      <c r="G208" s="235">
        <v>0.08</v>
      </c>
      <c r="H208" s="40" t="s">
        <v>2035</v>
      </c>
      <c r="I208" s="103">
        <v>7</v>
      </c>
    </row>
    <row r="209" spans="1:9" s="17" customFormat="1" ht="28.5" x14ac:dyDescent="0.25">
      <c r="A209" s="38">
        <v>207</v>
      </c>
      <c r="B209" s="38" t="s">
        <v>64</v>
      </c>
      <c r="C209" s="44" t="s">
        <v>1701</v>
      </c>
      <c r="D209" s="85">
        <v>38762</v>
      </c>
      <c r="E209" s="44" t="s">
        <v>133</v>
      </c>
      <c r="F209" s="44" t="s">
        <v>116</v>
      </c>
      <c r="G209" s="235">
        <v>0.1275</v>
      </c>
      <c r="H209" s="40" t="s">
        <v>2109</v>
      </c>
      <c r="I209" s="103">
        <v>7</v>
      </c>
    </row>
    <row r="210" spans="1:9" s="17" customFormat="1" ht="28.5" x14ac:dyDescent="0.25">
      <c r="A210" s="38">
        <v>208</v>
      </c>
      <c r="B210" s="38" t="s">
        <v>64</v>
      </c>
      <c r="C210" s="44" t="s">
        <v>1701</v>
      </c>
      <c r="D210" s="85">
        <v>38762</v>
      </c>
      <c r="E210" s="44" t="s">
        <v>134</v>
      </c>
      <c r="F210" s="44" t="s">
        <v>116</v>
      </c>
      <c r="G210" s="236">
        <v>0.1978</v>
      </c>
      <c r="H210" s="40" t="s">
        <v>2114</v>
      </c>
      <c r="I210" s="103">
        <v>7</v>
      </c>
    </row>
    <row r="211" spans="1:9" s="17" customFormat="1" ht="42.75" x14ac:dyDescent="0.25">
      <c r="A211" s="38">
        <v>209</v>
      </c>
      <c r="B211" s="38" t="s">
        <v>64</v>
      </c>
      <c r="C211" s="44" t="s">
        <v>1701</v>
      </c>
      <c r="D211" s="85">
        <v>38762</v>
      </c>
      <c r="E211" s="44" t="s">
        <v>135</v>
      </c>
      <c r="F211" s="44" t="s">
        <v>116</v>
      </c>
      <c r="G211" s="235">
        <v>0.13450000000000001</v>
      </c>
      <c r="H211" s="40" t="s">
        <v>2035</v>
      </c>
      <c r="I211" s="103">
        <v>7</v>
      </c>
    </row>
    <row r="212" spans="1:9" s="17" customFormat="1" x14ac:dyDescent="0.25">
      <c r="A212" s="38">
        <v>210</v>
      </c>
      <c r="B212" s="38" t="s">
        <v>64</v>
      </c>
      <c r="C212" s="44" t="s">
        <v>1701</v>
      </c>
      <c r="D212" s="85">
        <v>38762</v>
      </c>
      <c r="E212" s="44" t="s">
        <v>136</v>
      </c>
      <c r="F212" s="44" t="s">
        <v>116</v>
      </c>
      <c r="G212" s="236">
        <v>1.0469999999999999</v>
      </c>
      <c r="H212" s="40" t="s">
        <v>2036</v>
      </c>
      <c r="I212" s="103">
        <v>7</v>
      </c>
    </row>
    <row r="213" spans="1:9" s="17" customFormat="1" x14ac:dyDescent="0.25">
      <c r="A213" s="38">
        <v>211</v>
      </c>
      <c r="B213" s="38" t="s">
        <v>64</v>
      </c>
      <c r="C213" s="44" t="s">
        <v>1701</v>
      </c>
      <c r="D213" s="85">
        <v>38762</v>
      </c>
      <c r="E213" s="44" t="s">
        <v>137</v>
      </c>
      <c r="F213" s="44" t="s">
        <v>116</v>
      </c>
      <c r="G213" s="235">
        <v>1.2121999999999999</v>
      </c>
      <c r="H213" s="40" t="s">
        <v>2115</v>
      </c>
      <c r="I213" s="103">
        <v>7</v>
      </c>
    </row>
    <row r="214" spans="1:9" s="17" customFormat="1" x14ac:dyDescent="0.25">
      <c r="A214" s="38">
        <v>212</v>
      </c>
      <c r="B214" s="38" t="s">
        <v>64</v>
      </c>
      <c r="C214" s="44" t="s">
        <v>1701</v>
      </c>
      <c r="D214" s="85">
        <v>38762</v>
      </c>
      <c r="E214" s="44" t="s">
        <v>138</v>
      </c>
      <c r="F214" s="44" t="s">
        <v>139</v>
      </c>
      <c r="G214" s="235">
        <v>0.69510000000000005</v>
      </c>
      <c r="H214" s="40" t="s">
        <v>2037</v>
      </c>
      <c r="I214" s="103">
        <v>7</v>
      </c>
    </row>
    <row r="215" spans="1:9" s="17" customFormat="1" x14ac:dyDescent="0.25">
      <c r="A215" s="38">
        <v>213</v>
      </c>
      <c r="B215" s="38" t="s">
        <v>64</v>
      </c>
      <c r="C215" s="44" t="s">
        <v>1701</v>
      </c>
      <c r="D215" s="85">
        <v>38762</v>
      </c>
      <c r="E215" s="44" t="s">
        <v>140</v>
      </c>
      <c r="F215" s="44" t="s">
        <v>139</v>
      </c>
      <c r="G215" s="235">
        <v>0.60389999999999999</v>
      </c>
      <c r="H215" s="40" t="s">
        <v>2037</v>
      </c>
      <c r="I215" s="103">
        <v>7</v>
      </c>
    </row>
    <row r="216" spans="1:9" s="17" customFormat="1" x14ac:dyDescent="0.25">
      <c r="A216" s="38">
        <v>214</v>
      </c>
      <c r="B216" s="38" t="s">
        <v>64</v>
      </c>
      <c r="C216" s="44" t="s">
        <v>1701</v>
      </c>
      <c r="D216" s="85">
        <v>38769</v>
      </c>
      <c r="E216" s="44" t="s">
        <v>141</v>
      </c>
      <c r="F216" s="44" t="s">
        <v>116</v>
      </c>
      <c r="G216" s="235">
        <v>14.2944</v>
      </c>
      <c r="H216" s="40" t="s">
        <v>2116</v>
      </c>
      <c r="I216" s="103">
        <v>7</v>
      </c>
    </row>
    <row r="217" spans="1:9" s="17" customFormat="1" x14ac:dyDescent="0.25">
      <c r="A217" s="38">
        <v>215</v>
      </c>
      <c r="B217" s="38" t="s">
        <v>64</v>
      </c>
      <c r="C217" s="44" t="s">
        <v>1701</v>
      </c>
      <c r="D217" s="85">
        <v>38769</v>
      </c>
      <c r="E217" s="44" t="s">
        <v>142</v>
      </c>
      <c r="F217" s="44" t="s">
        <v>116</v>
      </c>
      <c r="G217" s="235">
        <v>24.572600000000001</v>
      </c>
      <c r="H217" s="40" t="s">
        <v>2116</v>
      </c>
      <c r="I217" s="103">
        <v>7</v>
      </c>
    </row>
    <row r="218" spans="1:9" s="17" customFormat="1" x14ac:dyDescent="0.25">
      <c r="A218" s="38">
        <v>216</v>
      </c>
      <c r="B218" s="38" t="s">
        <v>64</v>
      </c>
      <c r="C218" s="44" t="s">
        <v>1701</v>
      </c>
      <c r="D218" s="85">
        <v>38769</v>
      </c>
      <c r="E218" s="44" t="s">
        <v>143</v>
      </c>
      <c r="F218" s="44" t="s">
        <v>116</v>
      </c>
      <c r="G218" s="235">
        <v>1.2278</v>
      </c>
      <c r="H218" s="40" t="s">
        <v>2116</v>
      </c>
      <c r="I218" s="103">
        <v>7</v>
      </c>
    </row>
    <row r="219" spans="1:9" s="17" customFormat="1" x14ac:dyDescent="0.25">
      <c r="A219" s="38">
        <v>217</v>
      </c>
      <c r="B219" s="38" t="s">
        <v>64</v>
      </c>
      <c r="C219" s="44" t="s">
        <v>1701</v>
      </c>
      <c r="D219" s="85">
        <v>38793</v>
      </c>
      <c r="E219" s="44" t="s">
        <v>144</v>
      </c>
      <c r="F219" s="44" t="s">
        <v>2464</v>
      </c>
      <c r="G219" s="235">
        <v>0.90239999999999998</v>
      </c>
      <c r="H219" s="40" t="s">
        <v>2117</v>
      </c>
      <c r="I219" s="103">
        <v>7</v>
      </c>
    </row>
    <row r="220" spans="1:9" s="17" customFormat="1" x14ac:dyDescent="0.25">
      <c r="A220" s="38">
        <v>218</v>
      </c>
      <c r="B220" s="38" t="s">
        <v>64</v>
      </c>
      <c r="C220" s="44" t="s">
        <v>1701</v>
      </c>
      <c r="D220" s="85">
        <v>38793</v>
      </c>
      <c r="E220" s="44" t="s">
        <v>145</v>
      </c>
      <c r="F220" s="44" t="s">
        <v>2464</v>
      </c>
      <c r="G220" s="235">
        <v>1.6578999999999999</v>
      </c>
      <c r="H220" s="40" t="s">
        <v>2118</v>
      </c>
      <c r="I220" s="103">
        <v>7</v>
      </c>
    </row>
    <row r="221" spans="1:9" s="17" customFormat="1" x14ac:dyDescent="0.25">
      <c r="A221" s="38">
        <v>219</v>
      </c>
      <c r="B221" s="38" t="s">
        <v>64</v>
      </c>
      <c r="C221" s="44" t="s">
        <v>1701</v>
      </c>
      <c r="D221" s="85">
        <v>38793</v>
      </c>
      <c r="E221" s="44" t="s">
        <v>146</v>
      </c>
      <c r="F221" s="44" t="s">
        <v>2464</v>
      </c>
      <c r="G221" s="235">
        <v>1.9006000000000001</v>
      </c>
      <c r="H221" s="40" t="s">
        <v>2118</v>
      </c>
      <c r="I221" s="103">
        <v>7</v>
      </c>
    </row>
    <row r="222" spans="1:9" s="17" customFormat="1" x14ac:dyDescent="0.25">
      <c r="A222" s="38">
        <v>220</v>
      </c>
      <c r="B222" s="38" t="s">
        <v>64</v>
      </c>
      <c r="C222" s="44" t="s">
        <v>1701</v>
      </c>
      <c r="D222" s="85">
        <v>38793</v>
      </c>
      <c r="E222" s="44" t="s">
        <v>147</v>
      </c>
      <c r="F222" s="44" t="s">
        <v>2464</v>
      </c>
      <c r="G222" s="235">
        <v>3.3919999999999999</v>
      </c>
      <c r="H222" s="40" t="s">
        <v>2118</v>
      </c>
      <c r="I222" s="103">
        <v>7</v>
      </c>
    </row>
    <row r="223" spans="1:9" s="17" customFormat="1" x14ac:dyDescent="0.25">
      <c r="A223" s="38">
        <v>221</v>
      </c>
      <c r="B223" s="38" t="s">
        <v>64</v>
      </c>
      <c r="C223" s="44" t="s">
        <v>1701</v>
      </c>
      <c r="D223" s="85">
        <v>38793</v>
      </c>
      <c r="E223" s="44" t="s">
        <v>148</v>
      </c>
      <c r="F223" s="44" t="s">
        <v>116</v>
      </c>
      <c r="G223" s="235">
        <v>2.6983000000000001</v>
      </c>
      <c r="H223" s="40" t="s">
        <v>1793</v>
      </c>
      <c r="I223" s="103">
        <v>7</v>
      </c>
    </row>
    <row r="224" spans="1:9" s="17" customFormat="1" x14ac:dyDescent="0.25">
      <c r="A224" s="38">
        <v>222</v>
      </c>
      <c r="B224" s="38" t="s">
        <v>64</v>
      </c>
      <c r="C224" s="44" t="s">
        <v>1701</v>
      </c>
      <c r="D224" s="85">
        <v>38793</v>
      </c>
      <c r="E224" s="44" t="s">
        <v>149</v>
      </c>
      <c r="F224" s="44" t="s">
        <v>116</v>
      </c>
      <c r="G224" s="235">
        <v>3.2644000000000002</v>
      </c>
      <c r="H224" s="40" t="s">
        <v>2038</v>
      </c>
      <c r="I224" s="103">
        <v>7</v>
      </c>
    </row>
    <row r="225" spans="1:9" s="17" customFormat="1" x14ac:dyDescent="0.25">
      <c r="A225" s="38">
        <v>223</v>
      </c>
      <c r="B225" s="38" t="s">
        <v>64</v>
      </c>
      <c r="C225" s="44" t="s">
        <v>1701</v>
      </c>
      <c r="D225" s="85">
        <v>38793</v>
      </c>
      <c r="E225" s="44" t="s">
        <v>150</v>
      </c>
      <c r="F225" s="44" t="s">
        <v>116</v>
      </c>
      <c r="G225" s="235">
        <v>1.0610999999999999</v>
      </c>
      <c r="H225" s="40" t="s">
        <v>2119</v>
      </c>
      <c r="I225" s="103">
        <v>7</v>
      </c>
    </row>
    <row r="226" spans="1:9" s="17" customFormat="1" x14ac:dyDescent="0.25">
      <c r="A226" s="38">
        <v>224</v>
      </c>
      <c r="B226" s="38" t="s">
        <v>64</v>
      </c>
      <c r="C226" s="44" t="s">
        <v>1701</v>
      </c>
      <c r="D226" s="85">
        <v>38793</v>
      </c>
      <c r="E226" s="44" t="s">
        <v>151</v>
      </c>
      <c r="F226" s="44" t="s">
        <v>116</v>
      </c>
      <c r="G226" s="235">
        <v>1.1283000000000001</v>
      </c>
      <c r="H226" s="40" t="s">
        <v>1794</v>
      </c>
      <c r="I226" s="103">
        <v>7</v>
      </c>
    </row>
    <row r="227" spans="1:9" s="17" customFormat="1" x14ac:dyDescent="0.25">
      <c r="A227" s="38">
        <v>225</v>
      </c>
      <c r="B227" s="38" t="s">
        <v>64</v>
      </c>
      <c r="C227" s="44" t="s">
        <v>1701</v>
      </c>
      <c r="D227" s="85">
        <v>38875</v>
      </c>
      <c r="E227" s="44" t="s">
        <v>152</v>
      </c>
      <c r="F227" s="44" t="s">
        <v>99</v>
      </c>
      <c r="G227" s="235">
        <v>1.3767</v>
      </c>
      <c r="H227" s="40" t="s">
        <v>2039</v>
      </c>
      <c r="I227" s="103">
        <v>7</v>
      </c>
    </row>
    <row r="228" spans="1:9" s="17" customFormat="1" x14ac:dyDescent="0.25">
      <c r="A228" s="38">
        <v>226</v>
      </c>
      <c r="B228" s="38" t="s">
        <v>64</v>
      </c>
      <c r="C228" s="44" t="s">
        <v>1701</v>
      </c>
      <c r="D228" s="85">
        <v>38875</v>
      </c>
      <c r="E228" s="44" t="s">
        <v>153</v>
      </c>
      <c r="F228" s="44" t="s">
        <v>154</v>
      </c>
      <c r="G228" s="235">
        <v>9.7684999999999995</v>
      </c>
      <c r="H228" s="40" t="s">
        <v>2040</v>
      </c>
      <c r="I228" s="103">
        <v>7</v>
      </c>
    </row>
    <row r="229" spans="1:9" s="17" customFormat="1" x14ac:dyDescent="0.25">
      <c r="A229" s="38">
        <v>227</v>
      </c>
      <c r="B229" s="38" t="s">
        <v>64</v>
      </c>
      <c r="C229" s="44" t="s">
        <v>1701</v>
      </c>
      <c r="D229" s="85">
        <v>38875</v>
      </c>
      <c r="E229" s="44" t="s">
        <v>155</v>
      </c>
      <c r="F229" s="44" t="s">
        <v>154</v>
      </c>
      <c r="G229" s="235">
        <v>16.5259</v>
      </c>
      <c r="H229" s="40" t="s">
        <v>2120</v>
      </c>
      <c r="I229" s="103">
        <v>7</v>
      </c>
    </row>
    <row r="230" spans="1:9" s="17" customFormat="1" x14ac:dyDescent="0.25">
      <c r="A230" s="38">
        <v>228</v>
      </c>
      <c r="B230" s="38" t="s">
        <v>64</v>
      </c>
      <c r="C230" s="44" t="s">
        <v>1701</v>
      </c>
      <c r="D230" s="85">
        <v>38912</v>
      </c>
      <c r="E230" s="44" t="s">
        <v>156</v>
      </c>
      <c r="F230" s="44" t="s">
        <v>2209</v>
      </c>
      <c r="G230" s="236">
        <v>1.1835</v>
      </c>
      <c r="H230" s="40" t="s">
        <v>1795</v>
      </c>
      <c r="I230" s="103">
        <v>7</v>
      </c>
    </row>
    <row r="231" spans="1:9" s="17" customFormat="1" x14ac:dyDescent="0.25">
      <c r="A231" s="38">
        <v>229</v>
      </c>
      <c r="B231" s="38" t="s">
        <v>64</v>
      </c>
      <c r="C231" s="44" t="s">
        <v>1701</v>
      </c>
      <c r="D231" s="85">
        <v>38912</v>
      </c>
      <c r="E231" s="47" t="s">
        <v>157</v>
      </c>
      <c r="F231" s="47" t="s">
        <v>2210</v>
      </c>
      <c r="G231" s="108">
        <v>0.1371</v>
      </c>
      <c r="H231" s="40" t="s">
        <v>1795</v>
      </c>
      <c r="I231" s="103">
        <v>7</v>
      </c>
    </row>
    <row r="232" spans="1:9" s="17" customFormat="1" x14ac:dyDescent="0.25">
      <c r="A232" s="38">
        <v>230</v>
      </c>
      <c r="B232" s="38" t="s">
        <v>64</v>
      </c>
      <c r="C232" s="44" t="s">
        <v>1701</v>
      </c>
      <c r="D232" s="85">
        <v>38912</v>
      </c>
      <c r="E232" s="47" t="s">
        <v>158</v>
      </c>
      <c r="F232" s="47" t="s">
        <v>2240</v>
      </c>
      <c r="G232" s="108">
        <v>4.3304</v>
      </c>
      <c r="H232" s="40" t="s">
        <v>1796</v>
      </c>
      <c r="I232" s="103">
        <v>7</v>
      </c>
    </row>
    <row r="233" spans="1:9" s="17" customFormat="1" x14ac:dyDescent="0.25">
      <c r="A233" s="38">
        <v>231</v>
      </c>
      <c r="B233" s="38" t="s">
        <v>64</v>
      </c>
      <c r="C233" s="44" t="s">
        <v>1701</v>
      </c>
      <c r="D233" s="85">
        <v>38912</v>
      </c>
      <c r="E233" s="47" t="s">
        <v>159</v>
      </c>
      <c r="F233" s="47" t="s">
        <v>2211</v>
      </c>
      <c r="G233" s="108">
        <v>0.67430000000000001</v>
      </c>
      <c r="H233" s="40" t="s">
        <v>1797</v>
      </c>
      <c r="I233" s="103">
        <v>7</v>
      </c>
    </row>
    <row r="234" spans="1:9" s="17" customFormat="1" x14ac:dyDescent="0.25">
      <c r="A234" s="38">
        <v>232</v>
      </c>
      <c r="B234" s="38" t="s">
        <v>64</v>
      </c>
      <c r="C234" s="44" t="s">
        <v>1701</v>
      </c>
      <c r="D234" s="85">
        <v>38912</v>
      </c>
      <c r="E234" s="47" t="s">
        <v>160</v>
      </c>
      <c r="F234" s="47" t="s">
        <v>2211</v>
      </c>
      <c r="G234" s="108">
        <v>0.36980000000000002</v>
      </c>
      <c r="H234" s="40" t="s">
        <v>1797</v>
      </c>
      <c r="I234" s="103">
        <v>7</v>
      </c>
    </row>
    <row r="235" spans="1:9" s="17" customFormat="1" ht="42.75" x14ac:dyDescent="0.25">
      <c r="A235" s="38">
        <v>233</v>
      </c>
      <c r="B235" s="38" t="s">
        <v>64</v>
      </c>
      <c r="C235" s="44" t="s">
        <v>1701</v>
      </c>
      <c r="D235" s="85">
        <v>38912</v>
      </c>
      <c r="E235" s="47" t="s">
        <v>161</v>
      </c>
      <c r="F235" s="47" t="s">
        <v>2212</v>
      </c>
      <c r="G235" s="108">
        <v>0.248</v>
      </c>
      <c r="H235" s="40" t="s">
        <v>1798</v>
      </c>
      <c r="I235" s="103">
        <v>7</v>
      </c>
    </row>
    <row r="236" spans="1:9" s="17" customFormat="1" ht="28.5" x14ac:dyDescent="0.25">
      <c r="A236" s="38">
        <v>234</v>
      </c>
      <c r="B236" s="38" t="s">
        <v>64</v>
      </c>
      <c r="C236" s="44" t="s">
        <v>1701</v>
      </c>
      <c r="D236" s="85">
        <v>38912</v>
      </c>
      <c r="E236" s="47" t="s">
        <v>162</v>
      </c>
      <c r="F236" s="47" t="s">
        <v>2212</v>
      </c>
      <c r="G236" s="108">
        <v>8.7099999999999997E-2</v>
      </c>
      <c r="H236" s="40" t="s">
        <v>1979</v>
      </c>
      <c r="I236" s="103">
        <v>7</v>
      </c>
    </row>
    <row r="237" spans="1:9" s="17" customFormat="1" x14ac:dyDescent="0.25">
      <c r="A237" s="38">
        <v>235</v>
      </c>
      <c r="B237" s="38" t="s">
        <v>64</v>
      </c>
      <c r="C237" s="44" t="s">
        <v>1701</v>
      </c>
      <c r="D237" s="85">
        <v>38912</v>
      </c>
      <c r="E237" s="47" t="s">
        <v>163</v>
      </c>
      <c r="F237" s="47" t="s">
        <v>2213</v>
      </c>
      <c r="G237" s="108">
        <v>0.2152</v>
      </c>
      <c r="H237" s="40" t="s">
        <v>1799</v>
      </c>
      <c r="I237" s="103">
        <v>7</v>
      </c>
    </row>
    <row r="238" spans="1:9" s="17" customFormat="1" x14ac:dyDescent="0.25">
      <c r="A238" s="38">
        <v>236</v>
      </c>
      <c r="B238" s="38" t="s">
        <v>64</v>
      </c>
      <c r="C238" s="44" t="s">
        <v>1701</v>
      </c>
      <c r="D238" s="85">
        <v>38912</v>
      </c>
      <c r="E238" s="47" t="s">
        <v>164</v>
      </c>
      <c r="F238" s="47" t="s">
        <v>2214</v>
      </c>
      <c r="G238" s="108">
        <v>0.34910000000000002</v>
      </c>
      <c r="H238" s="40" t="s">
        <v>1800</v>
      </c>
      <c r="I238" s="103">
        <v>7</v>
      </c>
    </row>
    <row r="239" spans="1:9" s="17" customFormat="1" x14ac:dyDescent="0.25">
      <c r="A239" s="38">
        <v>237</v>
      </c>
      <c r="B239" s="38" t="s">
        <v>64</v>
      </c>
      <c r="C239" s="44" t="s">
        <v>1701</v>
      </c>
      <c r="D239" s="85">
        <v>38912</v>
      </c>
      <c r="E239" s="47" t="s">
        <v>165</v>
      </c>
      <c r="F239" s="47" t="s">
        <v>2214</v>
      </c>
      <c r="G239" s="108">
        <v>7.1900000000000006E-2</v>
      </c>
      <c r="H239" s="40" t="s">
        <v>1800</v>
      </c>
      <c r="I239" s="103">
        <v>7</v>
      </c>
    </row>
    <row r="240" spans="1:9" s="17" customFormat="1" x14ac:dyDescent="0.25">
      <c r="A240" s="38">
        <v>238</v>
      </c>
      <c r="B240" s="38" t="s">
        <v>64</v>
      </c>
      <c r="C240" s="44" t="s">
        <v>1701</v>
      </c>
      <c r="D240" s="85">
        <v>38912</v>
      </c>
      <c r="E240" s="47" t="s">
        <v>166</v>
      </c>
      <c r="F240" s="47" t="s">
        <v>2214</v>
      </c>
      <c r="G240" s="108">
        <v>7.6600000000000001E-2</v>
      </c>
      <c r="H240" s="40" t="s">
        <v>1800</v>
      </c>
      <c r="I240" s="103">
        <v>7</v>
      </c>
    </row>
    <row r="241" spans="1:9" s="17" customFormat="1" x14ac:dyDescent="0.25">
      <c r="A241" s="38">
        <v>239</v>
      </c>
      <c r="B241" s="38" t="s">
        <v>64</v>
      </c>
      <c r="C241" s="44" t="s">
        <v>1701</v>
      </c>
      <c r="D241" s="85">
        <v>38912</v>
      </c>
      <c r="E241" s="47" t="s">
        <v>167</v>
      </c>
      <c r="F241" s="47" t="s">
        <v>2215</v>
      </c>
      <c r="G241" s="108">
        <v>0.93279999999999996</v>
      </c>
      <c r="H241" s="40" t="s">
        <v>1801</v>
      </c>
      <c r="I241" s="103">
        <v>7</v>
      </c>
    </row>
    <row r="242" spans="1:9" s="17" customFormat="1" x14ac:dyDescent="0.25">
      <c r="A242" s="38">
        <v>240</v>
      </c>
      <c r="B242" s="38" t="s">
        <v>64</v>
      </c>
      <c r="C242" s="44" t="s">
        <v>1701</v>
      </c>
      <c r="D242" s="85">
        <v>38912</v>
      </c>
      <c r="E242" s="47" t="s">
        <v>168</v>
      </c>
      <c r="F242" s="47" t="s">
        <v>2215</v>
      </c>
      <c r="G242" s="108">
        <v>0.67179999999999995</v>
      </c>
      <c r="H242" s="40" t="s">
        <v>1980</v>
      </c>
      <c r="I242" s="103">
        <v>7</v>
      </c>
    </row>
    <row r="243" spans="1:9" s="17" customFormat="1" x14ac:dyDescent="0.25">
      <c r="A243" s="38">
        <v>241</v>
      </c>
      <c r="B243" s="38" t="s">
        <v>64</v>
      </c>
      <c r="C243" s="44" t="s">
        <v>1701</v>
      </c>
      <c r="D243" s="85">
        <v>39115</v>
      </c>
      <c r="E243" s="47" t="s">
        <v>169</v>
      </c>
      <c r="F243" s="47" t="s">
        <v>170</v>
      </c>
      <c r="G243" s="108">
        <v>1.4907999999999999</v>
      </c>
      <c r="H243" s="40" t="s">
        <v>1802</v>
      </c>
      <c r="I243" s="103">
        <v>7</v>
      </c>
    </row>
    <row r="244" spans="1:9" s="17" customFormat="1" x14ac:dyDescent="0.25">
      <c r="A244" s="38">
        <v>242</v>
      </c>
      <c r="B244" s="38" t="s">
        <v>64</v>
      </c>
      <c r="C244" s="44" t="s">
        <v>1701</v>
      </c>
      <c r="D244" s="85">
        <v>39115</v>
      </c>
      <c r="E244" s="47" t="s">
        <v>171</v>
      </c>
      <c r="F244" s="47" t="s">
        <v>170</v>
      </c>
      <c r="G244" s="108">
        <v>3.2258</v>
      </c>
      <c r="H244" s="40" t="s">
        <v>1802</v>
      </c>
      <c r="I244" s="103">
        <v>7</v>
      </c>
    </row>
    <row r="245" spans="1:9" s="17" customFormat="1" x14ac:dyDescent="0.25">
      <c r="A245" s="38">
        <v>243</v>
      </c>
      <c r="B245" s="38" t="s">
        <v>64</v>
      </c>
      <c r="C245" s="44" t="s">
        <v>1701</v>
      </c>
      <c r="D245" s="85">
        <v>39115</v>
      </c>
      <c r="E245" s="47" t="s">
        <v>172</v>
      </c>
      <c r="F245" s="47" t="s">
        <v>170</v>
      </c>
      <c r="G245" s="108">
        <v>0.41880000000000001</v>
      </c>
      <c r="H245" s="40" t="s">
        <v>1802</v>
      </c>
      <c r="I245" s="103">
        <v>7</v>
      </c>
    </row>
    <row r="246" spans="1:9" s="17" customFormat="1" x14ac:dyDescent="0.25">
      <c r="A246" s="38">
        <v>244</v>
      </c>
      <c r="B246" s="38" t="s">
        <v>64</v>
      </c>
      <c r="C246" s="44" t="s">
        <v>1701</v>
      </c>
      <c r="D246" s="85">
        <v>39115</v>
      </c>
      <c r="E246" s="47" t="s">
        <v>173</v>
      </c>
      <c r="F246" s="47" t="s">
        <v>170</v>
      </c>
      <c r="G246" s="108">
        <v>2.6231</v>
      </c>
      <c r="H246" s="40" t="s">
        <v>1802</v>
      </c>
      <c r="I246" s="103">
        <v>7</v>
      </c>
    </row>
    <row r="247" spans="1:9" s="17" customFormat="1" x14ac:dyDescent="0.25">
      <c r="A247" s="38">
        <v>245</v>
      </c>
      <c r="B247" s="38" t="s">
        <v>64</v>
      </c>
      <c r="C247" s="44" t="s">
        <v>1701</v>
      </c>
      <c r="D247" s="85">
        <v>39115</v>
      </c>
      <c r="E247" s="47" t="s">
        <v>174</v>
      </c>
      <c r="F247" s="47" t="s">
        <v>170</v>
      </c>
      <c r="G247" s="108">
        <v>3.4580000000000002</v>
      </c>
      <c r="H247" s="40" t="s">
        <v>1802</v>
      </c>
      <c r="I247" s="103">
        <v>7</v>
      </c>
    </row>
    <row r="248" spans="1:9" s="17" customFormat="1" x14ac:dyDescent="0.25">
      <c r="A248" s="38">
        <v>246</v>
      </c>
      <c r="B248" s="38" t="s">
        <v>64</v>
      </c>
      <c r="C248" s="44" t="s">
        <v>1701</v>
      </c>
      <c r="D248" s="85">
        <v>39115</v>
      </c>
      <c r="E248" s="47" t="s">
        <v>175</v>
      </c>
      <c r="F248" s="47" t="s">
        <v>176</v>
      </c>
      <c r="G248" s="108">
        <v>5.8799999999999998E-2</v>
      </c>
      <c r="H248" s="40" t="s">
        <v>1803</v>
      </c>
      <c r="I248" s="103">
        <v>7</v>
      </c>
    </row>
    <row r="249" spans="1:9" s="17" customFormat="1" x14ac:dyDescent="0.25">
      <c r="A249" s="38">
        <v>247</v>
      </c>
      <c r="B249" s="38" t="s">
        <v>64</v>
      </c>
      <c r="C249" s="44" t="s">
        <v>1701</v>
      </c>
      <c r="D249" s="85">
        <v>39115</v>
      </c>
      <c r="E249" s="47" t="s">
        <v>177</v>
      </c>
      <c r="F249" s="47" t="s">
        <v>176</v>
      </c>
      <c r="G249" s="108">
        <v>5.8799999999999998E-2</v>
      </c>
      <c r="H249" s="40" t="s">
        <v>1803</v>
      </c>
      <c r="I249" s="103">
        <v>7</v>
      </c>
    </row>
    <row r="250" spans="1:9" s="17" customFormat="1" x14ac:dyDescent="0.25">
      <c r="A250" s="38">
        <v>248</v>
      </c>
      <c r="B250" s="38" t="s">
        <v>64</v>
      </c>
      <c r="C250" s="44" t="s">
        <v>1701</v>
      </c>
      <c r="D250" s="85">
        <v>39115</v>
      </c>
      <c r="E250" s="47" t="s">
        <v>178</v>
      </c>
      <c r="F250" s="47" t="s">
        <v>176</v>
      </c>
      <c r="G250" s="108">
        <v>5.8799999999999998E-2</v>
      </c>
      <c r="H250" s="40" t="s">
        <v>1803</v>
      </c>
      <c r="I250" s="103">
        <v>7</v>
      </c>
    </row>
    <row r="251" spans="1:9" s="17" customFormat="1" x14ac:dyDescent="0.25">
      <c r="A251" s="38">
        <v>249</v>
      </c>
      <c r="B251" s="38" t="s">
        <v>64</v>
      </c>
      <c r="C251" s="44" t="s">
        <v>1701</v>
      </c>
      <c r="D251" s="85">
        <v>39115</v>
      </c>
      <c r="E251" s="47" t="s">
        <v>179</v>
      </c>
      <c r="F251" s="47" t="s">
        <v>176</v>
      </c>
      <c r="G251" s="108">
        <v>3.7100000000000001E-2</v>
      </c>
      <c r="H251" s="40" t="s">
        <v>1803</v>
      </c>
      <c r="I251" s="103">
        <v>7</v>
      </c>
    </row>
    <row r="252" spans="1:9" s="17" customFormat="1" x14ac:dyDescent="0.25">
      <c r="A252" s="38">
        <v>250</v>
      </c>
      <c r="B252" s="38" t="s">
        <v>64</v>
      </c>
      <c r="C252" s="44" t="s">
        <v>1701</v>
      </c>
      <c r="D252" s="85">
        <v>39115</v>
      </c>
      <c r="E252" s="47" t="s">
        <v>180</v>
      </c>
      <c r="F252" s="47" t="s">
        <v>176</v>
      </c>
      <c r="G252" s="108">
        <v>0.1</v>
      </c>
      <c r="H252" s="40" t="s">
        <v>1803</v>
      </c>
      <c r="I252" s="103">
        <v>7</v>
      </c>
    </row>
    <row r="253" spans="1:9" s="17" customFormat="1" x14ac:dyDescent="0.25">
      <c r="A253" s="38">
        <v>251</v>
      </c>
      <c r="B253" s="38" t="s">
        <v>64</v>
      </c>
      <c r="C253" s="44" t="s">
        <v>1701</v>
      </c>
      <c r="D253" s="85">
        <v>39115</v>
      </c>
      <c r="E253" s="47" t="s">
        <v>181</v>
      </c>
      <c r="F253" s="47" t="s">
        <v>176</v>
      </c>
      <c r="G253" s="108">
        <v>9.5500000000000002E-2</v>
      </c>
      <c r="H253" s="40" t="s">
        <v>1803</v>
      </c>
      <c r="I253" s="103">
        <v>7</v>
      </c>
    </row>
    <row r="254" spans="1:9" s="17" customFormat="1" x14ac:dyDescent="0.25">
      <c r="A254" s="38">
        <v>252</v>
      </c>
      <c r="B254" s="38" t="s">
        <v>64</v>
      </c>
      <c r="C254" s="44" t="s">
        <v>1701</v>
      </c>
      <c r="D254" s="85">
        <v>39115</v>
      </c>
      <c r="E254" s="47" t="s">
        <v>182</v>
      </c>
      <c r="F254" s="47" t="s">
        <v>176</v>
      </c>
      <c r="G254" s="108">
        <v>9.5500000000000002E-2</v>
      </c>
      <c r="H254" s="40" t="s">
        <v>1803</v>
      </c>
      <c r="I254" s="103">
        <v>7</v>
      </c>
    </row>
    <row r="255" spans="1:9" s="17" customFormat="1" x14ac:dyDescent="0.25">
      <c r="A255" s="38">
        <v>253</v>
      </c>
      <c r="B255" s="38" t="s">
        <v>64</v>
      </c>
      <c r="C255" s="44" t="s">
        <v>1701</v>
      </c>
      <c r="D255" s="85">
        <v>39115</v>
      </c>
      <c r="E255" s="47" t="s">
        <v>183</v>
      </c>
      <c r="F255" s="47" t="s">
        <v>176</v>
      </c>
      <c r="G255" s="108">
        <v>6.7900000000000002E-2</v>
      </c>
      <c r="H255" s="40" t="s">
        <v>1803</v>
      </c>
      <c r="I255" s="103">
        <v>7</v>
      </c>
    </row>
    <row r="256" spans="1:9" s="17" customFormat="1" x14ac:dyDescent="0.25">
      <c r="A256" s="38">
        <v>254</v>
      </c>
      <c r="B256" s="38" t="s">
        <v>64</v>
      </c>
      <c r="C256" s="44" t="s">
        <v>1701</v>
      </c>
      <c r="D256" s="85">
        <v>39532</v>
      </c>
      <c r="E256" s="47" t="s">
        <v>184</v>
      </c>
      <c r="F256" s="47" t="s">
        <v>185</v>
      </c>
      <c r="G256" s="108">
        <v>0.30640000000000001</v>
      </c>
      <c r="H256" s="40" t="s">
        <v>1804</v>
      </c>
      <c r="I256" s="103">
        <v>4</v>
      </c>
    </row>
    <row r="257" spans="1:9" s="17" customFormat="1" x14ac:dyDescent="0.25">
      <c r="A257" s="38">
        <v>255</v>
      </c>
      <c r="B257" s="38" t="s">
        <v>64</v>
      </c>
      <c r="C257" s="44" t="s">
        <v>1701</v>
      </c>
      <c r="D257" s="85">
        <v>39532</v>
      </c>
      <c r="E257" s="47" t="s">
        <v>186</v>
      </c>
      <c r="F257" s="47" t="s">
        <v>187</v>
      </c>
      <c r="G257" s="108">
        <v>46.69</v>
      </c>
      <c r="H257" s="40" t="s">
        <v>2121</v>
      </c>
      <c r="I257" s="103">
        <v>5</v>
      </c>
    </row>
    <row r="258" spans="1:9" s="17" customFormat="1" x14ac:dyDescent="0.25">
      <c r="A258" s="38">
        <v>256</v>
      </c>
      <c r="B258" s="38" t="s">
        <v>64</v>
      </c>
      <c r="C258" s="44" t="s">
        <v>1701</v>
      </c>
      <c r="D258" s="85">
        <v>39532</v>
      </c>
      <c r="E258" s="47" t="s">
        <v>188</v>
      </c>
      <c r="F258" s="47" t="s">
        <v>187</v>
      </c>
      <c r="G258" s="108">
        <v>492.90190000000001</v>
      </c>
      <c r="H258" s="40" t="s">
        <v>2122</v>
      </c>
      <c r="I258" s="103">
        <v>5</v>
      </c>
    </row>
    <row r="259" spans="1:9" s="17" customFormat="1" x14ac:dyDescent="0.25">
      <c r="A259" s="38">
        <v>257</v>
      </c>
      <c r="B259" s="38" t="s">
        <v>64</v>
      </c>
      <c r="C259" s="44" t="s">
        <v>1701</v>
      </c>
      <c r="D259" s="85">
        <v>39533</v>
      </c>
      <c r="E259" s="47" t="s">
        <v>189</v>
      </c>
      <c r="F259" s="47" t="s">
        <v>190</v>
      </c>
      <c r="G259" s="108">
        <v>9.2211999999999996</v>
      </c>
      <c r="H259" s="40" t="s">
        <v>2123</v>
      </c>
      <c r="I259" s="103">
        <v>7</v>
      </c>
    </row>
    <row r="260" spans="1:9" s="17" customFormat="1" x14ac:dyDescent="0.25">
      <c r="A260" s="38">
        <v>258</v>
      </c>
      <c r="B260" s="38" t="s">
        <v>64</v>
      </c>
      <c r="C260" s="44" t="s">
        <v>1701</v>
      </c>
      <c r="D260" s="85">
        <v>39764</v>
      </c>
      <c r="E260" s="47" t="s">
        <v>191</v>
      </c>
      <c r="F260" s="47" t="s">
        <v>192</v>
      </c>
      <c r="G260" s="108">
        <v>11.260300000000001</v>
      </c>
      <c r="H260" s="40" t="s">
        <v>2124</v>
      </c>
      <c r="I260" s="103">
        <v>7</v>
      </c>
    </row>
    <row r="261" spans="1:9" s="17" customFormat="1" x14ac:dyDescent="0.25">
      <c r="A261" s="38">
        <v>259</v>
      </c>
      <c r="B261" s="38" t="s">
        <v>64</v>
      </c>
      <c r="C261" s="44" t="s">
        <v>1701</v>
      </c>
      <c r="D261" s="85">
        <v>39764</v>
      </c>
      <c r="E261" s="47" t="s">
        <v>193</v>
      </c>
      <c r="F261" s="47" t="s">
        <v>192</v>
      </c>
      <c r="G261" s="108">
        <v>8.9242000000000008</v>
      </c>
      <c r="H261" s="40" t="s">
        <v>2125</v>
      </c>
      <c r="I261" s="103">
        <v>7</v>
      </c>
    </row>
    <row r="262" spans="1:9" s="17" customFormat="1" x14ac:dyDescent="0.25">
      <c r="A262" s="38">
        <v>260</v>
      </c>
      <c r="B262" s="38" t="s">
        <v>64</v>
      </c>
      <c r="C262" s="44" t="s">
        <v>1701</v>
      </c>
      <c r="D262" s="85">
        <v>39764</v>
      </c>
      <c r="E262" s="47" t="s">
        <v>194</v>
      </c>
      <c r="F262" s="47" t="s">
        <v>192</v>
      </c>
      <c r="G262" s="108">
        <v>0.23269999999999999</v>
      </c>
      <c r="H262" s="40" t="s">
        <v>2125</v>
      </c>
      <c r="I262" s="103">
        <v>7</v>
      </c>
    </row>
    <row r="263" spans="1:9" s="17" customFormat="1" x14ac:dyDescent="0.25">
      <c r="A263" s="38">
        <v>261</v>
      </c>
      <c r="B263" s="38" t="s">
        <v>64</v>
      </c>
      <c r="C263" s="44" t="s">
        <v>1701</v>
      </c>
      <c r="D263" s="85">
        <v>39764</v>
      </c>
      <c r="E263" s="47" t="s">
        <v>195</v>
      </c>
      <c r="F263" s="47" t="s">
        <v>192</v>
      </c>
      <c r="G263" s="108">
        <v>3.4855</v>
      </c>
      <c r="H263" s="40" t="s">
        <v>2125</v>
      </c>
      <c r="I263" s="103">
        <v>7</v>
      </c>
    </row>
    <row r="264" spans="1:9" s="17" customFormat="1" x14ac:dyDescent="0.25">
      <c r="A264" s="38">
        <v>262</v>
      </c>
      <c r="B264" s="38" t="s">
        <v>64</v>
      </c>
      <c r="C264" s="44" t="s">
        <v>1701</v>
      </c>
      <c r="D264" s="85">
        <v>39786</v>
      </c>
      <c r="E264" s="47" t="s">
        <v>196</v>
      </c>
      <c r="F264" s="47" t="s">
        <v>197</v>
      </c>
      <c r="G264" s="108">
        <v>27.784300000000002</v>
      </c>
      <c r="H264" s="40" t="s">
        <v>1805</v>
      </c>
      <c r="I264" s="103">
        <v>7</v>
      </c>
    </row>
    <row r="265" spans="1:9" s="17" customFormat="1" x14ac:dyDescent="0.25">
      <c r="A265" s="38">
        <v>263</v>
      </c>
      <c r="B265" s="38" t="s">
        <v>64</v>
      </c>
      <c r="C265" s="44" t="s">
        <v>1701</v>
      </c>
      <c r="D265" s="85">
        <v>39842</v>
      </c>
      <c r="E265" s="47" t="s">
        <v>198</v>
      </c>
      <c r="F265" s="47" t="s">
        <v>199</v>
      </c>
      <c r="G265" s="108">
        <v>1.8103</v>
      </c>
      <c r="H265" s="40" t="s">
        <v>1981</v>
      </c>
      <c r="I265" s="103">
        <v>3</v>
      </c>
    </row>
    <row r="266" spans="1:9" s="17" customFormat="1" x14ac:dyDescent="0.25">
      <c r="A266" s="38">
        <v>264</v>
      </c>
      <c r="B266" s="38" t="s">
        <v>64</v>
      </c>
      <c r="C266" s="44" t="s">
        <v>1701</v>
      </c>
      <c r="D266" s="85">
        <v>39842</v>
      </c>
      <c r="E266" s="47" t="s">
        <v>200</v>
      </c>
      <c r="F266" s="47" t="s">
        <v>199</v>
      </c>
      <c r="G266" s="108">
        <v>0.1298</v>
      </c>
      <c r="H266" s="40" t="s">
        <v>1981</v>
      </c>
      <c r="I266" s="103">
        <v>3</v>
      </c>
    </row>
    <row r="267" spans="1:9" s="17" customFormat="1" x14ac:dyDescent="0.25">
      <c r="A267" s="38">
        <v>265</v>
      </c>
      <c r="B267" s="38" t="s">
        <v>64</v>
      </c>
      <c r="C267" s="44" t="s">
        <v>1701</v>
      </c>
      <c r="D267" s="85">
        <v>39842</v>
      </c>
      <c r="E267" s="47" t="s">
        <v>201</v>
      </c>
      <c r="F267" s="47" t="s">
        <v>199</v>
      </c>
      <c r="G267" s="108">
        <v>9.5799999999999996E-2</v>
      </c>
      <c r="H267" s="40" t="s">
        <v>1981</v>
      </c>
      <c r="I267" s="103">
        <v>3</v>
      </c>
    </row>
    <row r="268" spans="1:9" s="17" customFormat="1" x14ac:dyDescent="0.25">
      <c r="A268" s="38">
        <v>266</v>
      </c>
      <c r="B268" s="38" t="s">
        <v>64</v>
      </c>
      <c r="C268" s="44" t="s">
        <v>1701</v>
      </c>
      <c r="D268" s="85">
        <v>39891</v>
      </c>
      <c r="E268" s="47" t="s">
        <v>202</v>
      </c>
      <c r="F268" s="47" t="s">
        <v>66</v>
      </c>
      <c r="G268" s="108">
        <v>62.3108</v>
      </c>
      <c r="H268" s="40" t="s">
        <v>1982</v>
      </c>
      <c r="I268" s="103">
        <v>7</v>
      </c>
    </row>
    <row r="269" spans="1:9" s="17" customFormat="1" x14ac:dyDescent="0.25">
      <c r="A269" s="38">
        <v>267</v>
      </c>
      <c r="B269" s="38" t="s">
        <v>64</v>
      </c>
      <c r="C269" s="44" t="s">
        <v>1701</v>
      </c>
      <c r="D269" s="85">
        <v>39891</v>
      </c>
      <c r="E269" s="47" t="s">
        <v>203</v>
      </c>
      <c r="F269" s="47" t="s">
        <v>204</v>
      </c>
      <c r="G269" s="108">
        <v>7.2629000000000001</v>
      </c>
      <c r="H269" s="40" t="s">
        <v>1982</v>
      </c>
      <c r="I269" s="103">
        <v>3</v>
      </c>
    </row>
    <row r="270" spans="1:9" s="17" customFormat="1" x14ac:dyDescent="0.25">
      <c r="A270" s="38">
        <v>268</v>
      </c>
      <c r="B270" s="38" t="s">
        <v>64</v>
      </c>
      <c r="C270" s="44" t="s">
        <v>1701</v>
      </c>
      <c r="D270" s="85">
        <v>39891</v>
      </c>
      <c r="E270" s="47" t="s">
        <v>205</v>
      </c>
      <c r="F270" s="47" t="s">
        <v>66</v>
      </c>
      <c r="G270" s="108">
        <v>0.24310000000000001</v>
      </c>
      <c r="H270" s="40" t="s">
        <v>1806</v>
      </c>
      <c r="I270" s="103">
        <v>7</v>
      </c>
    </row>
    <row r="271" spans="1:9" s="17" customFormat="1" x14ac:dyDescent="0.25">
      <c r="A271" s="38">
        <v>269</v>
      </c>
      <c r="B271" s="38" t="s">
        <v>64</v>
      </c>
      <c r="C271" s="44" t="s">
        <v>1701</v>
      </c>
      <c r="D271" s="85">
        <v>39891</v>
      </c>
      <c r="E271" s="47" t="s">
        <v>206</v>
      </c>
      <c r="F271" s="47" t="s">
        <v>66</v>
      </c>
      <c r="G271" s="108">
        <v>0.2994</v>
      </c>
      <c r="H271" s="40" t="s">
        <v>1806</v>
      </c>
      <c r="I271" s="103">
        <v>7</v>
      </c>
    </row>
    <row r="272" spans="1:9" s="17" customFormat="1" ht="28.5" x14ac:dyDescent="0.25">
      <c r="A272" s="38">
        <v>270</v>
      </c>
      <c r="B272" s="38" t="s">
        <v>64</v>
      </c>
      <c r="C272" s="44" t="s">
        <v>1701</v>
      </c>
      <c r="D272" s="85">
        <v>39891</v>
      </c>
      <c r="E272" s="47" t="s">
        <v>207</v>
      </c>
      <c r="F272" s="47" t="s">
        <v>66</v>
      </c>
      <c r="G272" s="108">
        <v>0.64739999999999998</v>
      </c>
      <c r="H272" s="40" t="s">
        <v>1983</v>
      </c>
      <c r="I272" s="103">
        <v>7</v>
      </c>
    </row>
    <row r="273" spans="1:9" s="17" customFormat="1" x14ac:dyDescent="0.25">
      <c r="A273" s="38">
        <v>271</v>
      </c>
      <c r="B273" s="38" t="s">
        <v>64</v>
      </c>
      <c r="C273" s="44" t="s">
        <v>1701</v>
      </c>
      <c r="D273" s="85">
        <v>39891</v>
      </c>
      <c r="E273" s="47" t="s">
        <v>208</v>
      </c>
      <c r="F273" s="47" t="s">
        <v>66</v>
      </c>
      <c r="G273" s="108">
        <v>0.60460000000000003</v>
      </c>
      <c r="H273" s="40" t="s">
        <v>1984</v>
      </c>
      <c r="I273" s="103">
        <v>7</v>
      </c>
    </row>
    <row r="274" spans="1:9" s="17" customFormat="1" x14ac:dyDescent="0.25">
      <c r="A274" s="38">
        <v>272</v>
      </c>
      <c r="B274" s="38" t="s">
        <v>64</v>
      </c>
      <c r="C274" s="44" t="s">
        <v>1701</v>
      </c>
      <c r="D274" s="85">
        <v>39891</v>
      </c>
      <c r="E274" s="47" t="s">
        <v>209</v>
      </c>
      <c r="F274" s="47" t="s">
        <v>66</v>
      </c>
      <c r="G274" s="108">
        <v>0.29139999999999999</v>
      </c>
      <c r="H274" s="40" t="s">
        <v>2126</v>
      </c>
      <c r="I274" s="103">
        <v>7</v>
      </c>
    </row>
    <row r="275" spans="1:9" s="17" customFormat="1" x14ac:dyDescent="0.25">
      <c r="A275" s="38">
        <v>273</v>
      </c>
      <c r="B275" s="38" t="s">
        <v>64</v>
      </c>
      <c r="C275" s="44" t="s">
        <v>1701</v>
      </c>
      <c r="D275" s="85">
        <v>39920</v>
      </c>
      <c r="E275" s="47" t="s">
        <v>210</v>
      </c>
      <c r="F275" s="47" t="s">
        <v>66</v>
      </c>
      <c r="G275" s="108">
        <v>25.573</v>
      </c>
      <c r="H275" s="40" t="s">
        <v>2127</v>
      </c>
      <c r="I275" s="103">
        <v>7</v>
      </c>
    </row>
    <row r="276" spans="1:9" s="17" customFormat="1" x14ac:dyDescent="0.25">
      <c r="A276" s="38">
        <v>274</v>
      </c>
      <c r="B276" s="38" t="s">
        <v>64</v>
      </c>
      <c r="C276" s="44" t="s">
        <v>1701</v>
      </c>
      <c r="D276" s="85">
        <v>40016</v>
      </c>
      <c r="E276" s="47" t="s">
        <v>211</v>
      </c>
      <c r="F276" s="47" t="s">
        <v>2241</v>
      </c>
      <c r="G276" s="108">
        <v>19.191199999999998</v>
      </c>
      <c r="H276" s="40" t="s">
        <v>1807</v>
      </c>
      <c r="I276" s="103">
        <v>7</v>
      </c>
    </row>
    <row r="277" spans="1:9" s="17" customFormat="1" x14ac:dyDescent="0.25">
      <c r="A277" s="38">
        <v>275</v>
      </c>
      <c r="B277" s="38" t="s">
        <v>64</v>
      </c>
      <c r="C277" s="44" t="s">
        <v>1701</v>
      </c>
      <c r="D277" s="85">
        <v>40016</v>
      </c>
      <c r="E277" s="47" t="s">
        <v>212</v>
      </c>
      <c r="F277" s="47" t="s">
        <v>213</v>
      </c>
      <c r="G277" s="108">
        <v>2.3420999999999998</v>
      </c>
      <c r="H277" s="40" t="s">
        <v>2128</v>
      </c>
      <c r="I277" s="103">
        <v>7</v>
      </c>
    </row>
    <row r="278" spans="1:9" s="17" customFormat="1" x14ac:dyDescent="0.25">
      <c r="A278" s="38">
        <v>276</v>
      </c>
      <c r="B278" s="38" t="s">
        <v>64</v>
      </c>
      <c r="C278" s="44" t="s">
        <v>1701</v>
      </c>
      <c r="D278" s="85">
        <v>40016</v>
      </c>
      <c r="E278" s="47" t="s">
        <v>214</v>
      </c>
      <c r="F278" s="47" t="s">
        <v>215</v>
      </c>
      <c r="G278" s="108">
        <v>0.13450000000000001</v>
      </c>
      <c r="H278" s="40" t="s">
        <v>1808</v>
      </c>
      <c r="I278" s="103">
        <v>7</v>
      </c>
    </row>
    <row r="279" spans="1:9" s="17" customFormat="1" x14ac:dyDescent="0.25">
      <c r="A279" s="38">
        <v>277</v>
      </c>
      <c r="B279" s="38" t="s">
        <v>64</v>
      </c>
      <c r="C279" s="44" t="s">
        <v>1701</v>
      </c>
      <c r="D279" s="85">
        <v>40016</v>
      </c>
      <c r="E279" s="47" t="s">
        <v>216</v>
      </c>
      <c r="F279" s="47" t="s">
        <v>217</v>
      </c>
      <c r="G279" s="108">
        <v>1.52</v>
      </c>
      <c r="H279" s="40" t="s">
        <v>1809</v>
      </c>
      <c r="I279" s="103">
        <v>6</v>
      </c>
    </row>
    <row r="280" spans="1:9" s="17" customFormat="1" x14ac:dyDescent="0.25">
      <c r="A280" s="38">
        <v>278</v>
      </c>
      <c r="B280" s="38" t="s">
        <v>64</v>
      </c>
      <c r="C280" s="44" t="s">
        <v>1701</v>
      </c>
      <c r="D280" s="85">
        <v>40016</v>
      </c>
      <c r="E280" s="47" t="s">
        <v>218</v>
      </c>
      <c r="F280" s="47" t="s">
        <v>217</v>
      </c>
      <c r="G280" s="108">
        <v>1.5</v>
      </c>
      <c r="H280" s="40" t="s">
        <v>1810</v>
      </c>
      <c r="I280" s="103">
        <v>6</v>
      </c>
    </row>
    <row r="281" spans="1:9" s="17" customFormat="1" x14ac:dyDescent="0.25">
      <c r="A281" s="38">
        <v>279</v>
      </c>
      <c r="B281" s="38" t="s">
        <v>64</v>
      </c>
      <c r="C281" s="44" t="s">
        <v>1701</v>
      </c>
      <c r="D281" s="85">
        <v>40144</v>
      </c>
      <c r="E281" s="47" t="s">
        <v>219</v>
      </c>
      <c r="F281" s="47" t="s">
        <v>220</v>
      </c>
      <c r="G281" s="108">
        <v>2.4872000000000001</v>
      </c>
      <c r="H281" s="40" t="s">
        <v>2129</v>
      </c>
      <c r="I281" s="103">
        <v>7</v>
      </c>
    </row>
    <row r="282" spans="1:9" s="17" customFormat="1" x14ac:dyDescent="0.25">
      <c r="A282" s="38">
        <v>280</v>
      </c>
      <c r="B282" s="38" t="s">
        <v>64</v>
      </c>
      <c r="C282" s="44" t="s">
        <v>1701</v>
      </c>
      <c r="D282" s="85">
        <v>40144</v>
      </c>
      <c r="E282" s="47" t="s">
        <v>221</v>
      </c>
      <c r="F282" s="47" t="s">
        <v>220</v>
      </c>
      <c r="G282" s="108">
        <v>2.7505999999999999</v>
      </c>
      <c r="H282" s="40" t="s">
        <v>2129</v>
      </c>
      <c r="I282" s="103">
        <v>7</v>
      </c>
    </row>
    <row r="283" spans="1:9" s="17" customFormat="1" x14ac:dyDescent="0.25">
      <c r="A283" s="38">
        <v>281</v>
      </c>
      <c r="B283" s="38" t="s">
        <v>64</v>
      </c>
      <c r="C283" s="44" t="s">
        <v>1701</v>
      </c>
      <c r="D283" s="85">
        <v>40144</v>
      </c>
      <c r="E283" s="47" t="s">
        <v>222</v>
      </c>
      <c r="F283" s="47" t="s">
        <v>220</v>
      </c>
      <c r="G283" s="108">
        <v>6.7653999999999996</v>
      </c>
      <c r="H283" s="40" t="s">
        <v>2129</v>
      </c>
      <c r="I283" s="103">
        <v>7</v>
      </c>
    </row>
    <row r="284" spans="1:9" s="17" customFormat="1" x14ac:dyDescent="0.25">
      <c r="A284" s="38">
        <v>282</v>
      </c>
      <c r="B284" s="38" t="s">
        <v>64</v>
      </c>
      <c r="C284" s="44" t="s">
        <v>1701</v>
      </c>
      <c r="D284" s="85">
        <v>40168</v>
      </c>
      <c r="E284" s="47" t="s">
        <v>223</v>
      </c>
      <c r="F284" s="47" t="s">
        <v>224</v>
      </c>
      <c r="G284" s="108">
        <v>1.9387000000000001</v>
      </c>
      <c r="H284" s="40" t="s">
        <v>2041</v>
      </c>
      <c r="I284" s="103">
        <v>7</v>
      </c>
    </row>
    <row r="285" spans="1:9" s="17" customFormat="1" x14ac:dyDescent="0.25">
      <c r="A285" s="38">
        <v>283</v>
      </c>
      <c r="B285" s="38" t="s">
        <v>64</v>
      </c>
      <c r="C285" s="44" t="s">
        <v>1701</v>
      </c>
      <c r="D285" s="85">
        <v>40168</v>
      </c>
      <c r="E285" s="47" t="s">
        <v>225</v>
      </c>
      <c r="F285" s="47" t="s">
        <v>224</v>
      </c>
      <c r="G285" s="108">
        <v>0.72060000000000002</v>
      </c>
      <c r="H285" s="40" t="s">
        <v>2130</v>
      </c>
      <c r="I285" s="103">
        <v>7</v>
      </c>
    </row>
    <row r="286" spans="1:9" s="17" customFormat="1" x14ac:dyDescent="0.25">
      <c r="A286" s="38">
        <v>284</v>
      </c>
      <c r="B286" s="38" t="s">
        <v>64</v>
      </c>
      <c r="C286" s="44" t="s">
        <v>1701</v>
      </c>
      <c r="D286" s="85">
        <v>40169</v>
      </c>
      <c r="E286" s="47" t="s">
        <v>226</v>
      </c>
      <c r="F286" s="47" t="s">
        <v>227</v>
      </c>
      <c r="G286" s="108">
        <v>0.50590000000000002</v>
      </c>
      <c r="H286" s="40" t="s">
        <v>2042</v>
      </c>
      <c r="I286" s="103">
        <v>7</v>
      </c>
    </row>
    <row r="287" spans="1:9" s="17" customFormat="1" x14ac:dyDescent="0.25">
      <c r="A287" s="38">
        <v>285</v>
      </c>
      <c r="B287" s="38" t="s">
        <v>64</v>
      </c>
      <c r="C287" s="44" t="s">
        <v>1701</v>
      </c>
      <c r="D287" s="85">
        <v>40169</v>
      </c>
      <c r="E287" s="47" t="s">
        <v>228</v>
      </c>
      <c r="F287" s="47" t="s">
        <v>229</v>
      </c>
      <c r="G287" s="108">
        <v>0.3569</v>
      </c>
      <c r="H287" s="40" t="s">
        <v>2043</v>
      </c>
      <c r="I287" s="103">
        <v>7</v>
      </c>
    </row>
    <row r="288" spans="1:9" s="17" customFormat="1" x14ac:dyDescent="0.25">
      <c r="A288" s="38">
        <v>286</v>
      </c>
      <c r="B288" s="38" t="s">
        <v>64</v>
      </c>
      <c r="C288" s="44" t="s">
        <v>1701</v>
      </c>
      <c r="D288" s="85">
        <v>40136</v>
      </c>
      <c r="E288" s="47" t="s">
        <v>230</v>
      </c>
      <c r="F288" s="47" t="s">
        <v>66</v>
      </c>
      <c r="G288" s="108">
        <v>9.0709</v>
      </c>
      <c r="H288" s="40" t="s">
        <v>2106</v>
      </c>
      <c r="I288" s="103">
        <v>7</v>
      </c>
    </row>
    <row r="289" spans="1:9" s="17" customFormat="1" x14ac:dyDescent="0.25">
      <c r="A289" s="38">
        <v>287</v>
      </c>
      <c r="B289" s="38" t="s">
        <v>64</v>
      </c>
      <c r="C289" s="44" t="s">
        <v>1701</v>
      </c>
      <c r="D289" s="85">
        <v>40136</v>
      </c>
      <c r="E289" s="47" t="s">
        <v>231</v>
      </c>
      <c r="F289" s="47" t="s">
        <v>66</v>
      </c>
      <c r="G289" s="108">
        <v>8.1712000000000007</v>
      </c>
      <c r="H289" s="40" t="s">
        <v>2107</v>
      </c>
      <c r="I289" s="103">
        <v>7</v>
      </c>
    </row>
    <row r="290" spans="1:9" s="17" customFormat="1" ht="28.5" x14ac:dyDescent="0.25">
      <c r="A290" s="38">
        <v>288</v>
      </c>
      <c r="B290" s="38" t="s">
        <v>64</v>
      </c>
      <c r="C290" s="44" t="s">
        <v>1701</v>
      </c>
      <c r="D290" s="240">
        <v>2021</v>
      </c>
      <c r="E290" s="2" t="s">
        <v>2591</v>
      </c>
      <c r="F290" s="2" t="s">
        <v>2592</v>
      </c>
      <c r="G290" s="108">
        <v>6.5526999999999997</v>
      </c>
      <c r="H290" s="22" t="s">
        <v>2593</v>
      </c>
      <c r="I290" s="103">
        <v>6</v>
      </c>
    </row>
    <row r="291" spans="1:9" s="17" customFormat="1" x14ac:dyDescent="0.25">
      <c r="A291" s="38">
        <v>289</v>
      </c>
      <c r="B291" s="38" t="s">
        <v>64</v>
      </c>
      <c r="C291" s="38" t="s">
        <v>1700</v>
      </c>
      <c r="D291" s="84">
        <v>37827</v>
      </c>
      <c r="E291" s="47" t="s">
        <v>232</v>
      </c>
      <c r="F291" s="47" t="s">
        <v>84</v>
      </c>
      <c r="G291" s="232">
        <v>1.3068</v>
      </c>
      <c r="H291" s="40" t="s">
        <v>1985</v>
      </c>
      <c r="I291" s="103">
        <v>7</v>
      </c>
    </row>
    <row r="292" spans="1:9" s="17" customFormat="1" x14ac:dyDescent="0.25">
      <c r="A292" s="38">
        <v>290</v>
      </c>
      <c r="B292" s="38" t="s">
        <v>64</v>
      </c>
      <c r="C292" s="38" t="s">
        <v>1700</v>
      </c>
      <c r="D292" s="84">
        <v>37977</v>
      </c>
      <c r="E292" s="47" t="s">
        <v>233</v>
      </c>
      <c r="F292" s="47" t="s">
        <v>84</v>
      </c>
      <c r="G292" s="232">
        <v>1.837</v>
      </c>
      <c r="H292" s="40" t="s">
        <v>1811</v>
      </c>
      <c r="I292" s="103">
        <v>7</v>
      </c>
    </row>
    <row r="293" spans="1:9" s="17" customFormat="1" x14ac:dyDescent="0.25">
      <c r="A293" s="38">
        <v>291</v>
      </c>
      <c r="B293" s="38" t="s">
        <v>64</v>
      </c>
      <c r="C293" s="38" t="s">
        <v>1700</v>
      </c>
      <c r="D293" s="84">
        <v>40168</v>
      </c>
      <c r="E293" s="47" t="s">
        <v>234</v>
      </c>
      <c r="F293" s="47" t="s">
        <v>224</v>
      </c>
      <c r="G293" s="108">
        <v>0.26429999999999998</v>
      </c>
      <c r="H293" s="40" t="s">
        <v>2044</v>
      </c>
      <c r="I293" s="103">
        <v>7</v>
      </c>
    </row>
    <row r="294" spans="1:9" s="17" customFormat="1" x14ac:dyDescent="0.25">
      <c r="A294" s="38">
        <v>292</v>
      </c>
      <c r="B294" s="38" t="s">
        <v>64</v>
      </c>
      <c r="C294" s="38" t="s">
        <v>1700</v>
      </c>
      <c r="D294" s="84">
        <v>39842</v>
      </c>
      <c r="E294" s="47" t="s">
        <v>235</v>
      </c>
      <c r="F294" s="47" t="s">
        <v>2433</v>
      </c>
      <c r="G294" s="108">
        <v>11.802</v>
      </c>
      <c r="H294" s="40" t="s">
        <v>2131</v>
      </c>
      <c r="I294" s="103">
        <v>3</v>
      </c>
    </row>
    <row r="295" spans="1:9" s="17" customFormat="1" ht="28.5" x14ac:dyDescent="0.25">
      <c r="A295" s="38">
        <v>293</v>
      </c>
      <c r="B295" s="38" t="s">
        <v>64</v>
      </c>
      <c r="C295" s="38" t="s">
        <v>1700</v>
      </c>
      <c r="D295" s="84">
        <v>40079</v>
      </c>
      <c r="E295" s="47" t="s">
        <v>236</v>
      </c>
      <c r="F295" s="47" t="s">
        <v>2216</v>
      </c>
      <c r="G295" s="108">
        <v>43.831800000000001</v>
      </c>
      <c r="H295" s="40" t="s">
        <v>2045</v>
      </c>
      <c r="I295" s="103">
        <v>3</v>
      </c>
    </row>
    <row r="296" spans="1:9" s="17" customFormat="1" x14ac:dyDescent="0.25">
      <c r="A296" s="38">
        <v>294</v>
      </c>
      <c r="B296" s="38" t="s">
        <v>64</v>
      </c>
      <c r="C296" s="38" t="s">
        <v>1700</v>
      </c>
      <c r="D296" s="84">
        <v>40168</v>
      </c>
      <c r="E296" s="47" t="s">
        <v>237</v>
      </c>
      <c r="F296" s="47" t="s">
        <v>2217</v>
      </c>
      <c r="G296" s="108">
        <v>34.626199999999997</v>
      </c>
      <c r="H296" s="40" t="s">
        <v>2046</v>
      </c>
      <c r="I296" s="103">
        <v>3</v>
      </c>
    </row>
    <row r="297" spans="1:9" s="17" customFormat="1" x14ac:dyDescent="0.25">
      <c r="A297" s="38">
        <v>295</v>
      </c>
      <c r="B297" s="38" t="s">
        <v>64</v>
      </c>
      <c r="C297" s="38" t="s">
        <v>1700</v>
      </c>
      <c r="D297" s="84">
        <v>39870</v>
      </c>
      <c r="E297" s="47" t="s">
        <v>238</v>
      </c>
      <c r="F297" s="47" t="s">
        <v>2218</v>
      </c>
      <c r="G297" s="108">
        <v>2.89</v>
      </c>
      <c r="H297" s="40" t="s">
        <v>1812</v>
      </c>
      <c r="I297" s="103">
        <v>3</v>
      </c>
    </row>
    <row r="298" spans="1:9" s="17" customFormat="1" x14ac:dyDescent="0.25">
      <c r="A298" s="38">
        <v>296</v>
      </c>
      <c r="B298" s="38" t="s">
        <v>64</v>
      </c>
      <c r="C298" s="38" t="s">
        <v>1700</v>
      </c>
      <c r="D298" s="84">
        <v>39870</v>
      </c>
      <c r="E298" s="47" t="s">
        <v>239</v>
      </c>
      <c r="F298" s="47" t="s">
        <v>2219</v>
      </c>
      <c r="G298" s="108">
        <v>0.1</v>
      </c>
      <c r="H298" s="40" t="s">
        <v>1813</v>
      </c>
      <c r="I298" s="103">
        <v>3</v>
      </c>
    </row>
    <row r="299" spans="1:9" s="17" customFormat="1" x14ac:dyDescent="0.25">
      <c r="A299" s="38">
        <v>297</v>
      </c>
      <c r="B299" s="38" t="s">
        <v>64</v>
      </c>
      <c r="C299" s="38" t="s">
        <v>1700</v>
      </c>
      <c r="D299" s="84">
        <v>39870</v>
      </c>
      <c r="E299" s="47" t="s">
        <v>240</v>
      </c>
      <c r="F299" s="47" t="s">
        <v>2220</v>
      </c>
      <c r="G299" s="108">
        <v>1.83</v>
      </c>
      <c r="H299" s="40" t="s">
        <v>1814</v>
      </c>
      <c r="I299" s="103">
        <v>3</v>
      </c>
    </row>
    <row r="300" spans="1:9" s="17" customFormat="1" x14ac:dyDescent="0.25">
      <c r="A300" s="38">
        <v>298</v>
      </c>
      <c r="B300" s="38" t="s">
        <v>64</v>
      </c>
      <c r="C300" s="38" t="s">
        <v>1700</v>
      </c>
      <c r="D300" s="84">
        <v>39870</v>
      </c>
      <c r="E300" s="47" t="s">
        <v>241</v>
      </c>
      <c r="F300" s="47" t="s">
        <v>2221</v>
      </c>
      <c r="G300" s="108">
        <v>5.6</v>
      </c>
      <c r="H300" s="40" t="s">
        <v>1815</v>
      </c>
      <c r="I300" s="103">
        <v>3</v>
      </c>
    </row>
    <row r="301" spans="1:9" s="17" customFormat="1" x14ac:dyDescent="0.25">
      <c r="A301" s="38">
        <v>299</v>
      </c>
      <c r="B301" s="38" t="s">
        <v>64</v>
      </c>
      <c r="C301" s="38" t="s">
        <v>1700</v>
      </c>
      <c r="D301" s="84">
        <v>40220</v>
      </c>
      <c r="E301" s="47" t="s">
        <v>242</v>
      </c>
      <c r="F301" s="47" t="s">
        <v>213</v>
      </c>
      <c r="G301" s="108">
        <v>0.40550000000000003</v>
      </c>
      <c r="H301" s="40" t="s">
        <v>1986</v>
      </c>
      <c r="I301" s="103">
        <v>7</v>
      </c>
    </row>
    <row r="302" spans="1:9" s="17" customFormat="1" x14ac:dyDescent="0.25">
      <c r="A302" s="38">
        <v>300</v>
      </c>
      <c r="B302" s="38" t="s">
        <v>64</v>
      </c>
      <c r="C302" s="38" t="s">
        <v>1700</v>
      </c>
      <c r="D302" s="84">
        <v>40169</v>
      </c>
      <c r="E302" s="47" t="s">
        <v>243</v>
      </c>
      <c r="F302" s="47" t="s">
        <v>229</v>
      </c>
      <c r="G302" s="108">
        <v>0.58630000000000004</v>
      </c>
      <c r="H302" s="40" t="s">
        <v>2047</v>
      </c>
      <c r="I302" s="103">
        <v>7</v>
      </c>
    </row>
    <row r="303" spans="1:9" s="17" customFormat="1" x14ac:dyDescent="0.25">
      <c r="A303" s="38">
        <v>301</v>
      </c>
      <c r="B303" s="38" t="s">
        <v>64</v>
      </c>
      <c r="C303" s="38" t="s">
        <v>1700</v>
      </c>
      <c r="D303" s="84">
        <v>40220</v>
      </c>
      <c r="E303" s="47" t="s">
        <v>244</v>
      </c>
      <c r="F303" s="47" t="s">
        <v>245</v>
      </c>
      <c r="G303" s="108">
        <v>2.0718999999999999</v>
      </c>
      <c r="H303" s="40" t="s">
        <v>2048</v>
      </c>
      <c r="I303" s="103">
        <v>7</v>
      </c>
    </row>
    <row r="304" spans="1:9" s="17" customFormat="1" x14ac:dyDescent="0.25">
      <c r="A304" s="38">
        <v>302</v>
      </c>
      <c r="B304" s="38" t="s">
        <v>64</v>
      </c>
      <c r="C304" s="38" t="s">
        <v>1700</v>
      </c>
      <c r="D304" s="84">
        <v>39035</v>
      </c>
      <c r="E304" s="47" t="s">
        <v>246</v>
      </c>
      <c r="F304" s="47" t="s">
        <v>247</v>
      </c>
      <c r="G304" s="232">
        <v>0.05</v>
      </c>
      <c r="H304" s="40" t="s">
        <v>1987</v>
      </c>
      <c r="I304" s="103">
        <v>7</v>
      </c>
    </row>
    <row r="305" spans="1:9" s="17" customFormat="1" x14ac:dyDescent="0.25">
      <c r="A305" s="38">
        <v>303</v>
      </c>
      <c r="B305" s="38" t="s">
        <v>64</v>
      </c>
      <c r="C305" s="38" t="s">
        <v>1700</v>
      </c>
      <c r="D305" s="84">
        <v>39035</v>
      </c>
      <c r="E305" s="47" t="s">
        <v>248</v>
      </c>
      <c r="F305" s="47" t="s">
        <v>247</v>
      </c>
      <c r="G305" s="232">
        <v>1.4355</v>
      </c>
      <c r="H305" s="40" t="s">
        <v>1987</v>
      </c>
      <c r="I305" s="103">
        <v>7</v>
      </c>
    </row>
    <row r="306" spans="1:9" s="17" customFormat="1" x14ac:dyDescent="0.25">
      <c r="A306" s="38">
        <v>304</v>
      </c>
      <c r="B306" s="38" t="s">
        <v>64</v>
      </c>
      <c r="C306" s="38" t="s">
        <v>1700</v>
      </c>
      <c r="D306" s="84">
        <v>40169</v>
      </c>
      <c r="E306" s="47" t="s">
        <v>249</v>
      </c>
      <c r="F306" s="47" t="s">
        <v>250</v>
      </c>
      <c r="G306" s="108">
        <v>1.3319000000000001</v>
      </c>
      <c r="H306" s="40" t="s">
        <v>2132</v>
      </c>
      <c r="I306" s="103">
        <v>7</v>
      </c>
    </row>
    <row r="307" spans="1:9" s="17" customFormat="1" x14ac:dyDescent="0.25">
      <c r="A307" s="38">
        <v>305</v>
      </c>
      <c r="B307" s="38" t="s">
        <v>64</v>
      </c>
      <c r="C307" s="38" t="s">
        <v>1700</v>
      </c>
      <c r="D307" s="84">
        <v>37977</v>
      </c>
      <c r="E307" s="47" t="s">
        <v>251</v>
      </c>
      <c r="F307" s="47" t="s">
        <v>84</v>
      </c>
      <c r="G307" s="232">
        <v>7.1300000000000002E-2</v>
      </c>
      <c r="H307" s="40" t="s">
        <v>2049</v>
      </c>
      <c r="I307" s="103">
        <v>7</v>
      </c>
    </row>
    <row r="308" spans="1:9" s="17" customFormat="1" x14ac:dyDescent="0.25">
      <c r="A308" s="38">
        <v>306</v>
      </c>
      <c r="B308" s="38" t="s">
        <v>64</v>
      </c>
      <c r="C308" s="38" t="s">
        <v>1700</v>
      </c>
      <c r="D308" s="84">
        <v>40168</v>
      </c>
      <c r="E308" s="47" t="s">
        <v>252</v>
      </c>
      <c r="F308" s="47" t="s">
        <v>253</v>
      </c>
      <c r="G308" s="108">
        <v>0.64910000000000001</v>
      </c>
      <c r="H308" s="40" t="s">
        <v>2050</v>
      </c>
      <c r="I308" s="103">
        <v>7</v>
      </c>
    </row>
    <row r="309" spans="1:9" s="17" customFormat="1" x14ac:dyDescent="0.25">
      <c r="A309" s="38">
        <v>307</v>
      </c>
      <c r="B309" s="38" t="s">
        <v>64</v>
      </c>
      <c r="C309" s="38" t="s">
        <v>1700</v>
      </c>
      <c r="D309" s="84">
        <v>37977</v>
      </c>
      <c r="E309" s="47" t="s">
        <v>254</v>
      </c>
      <c r="F309" s="47" t="s">
        <v>84</v>
      </c>
      <c r="G309" s="232">
        <v>0.5988</v>
      </c>
      <c r="H309" s="40" t="s">
        <v>2051</v>
      </c>
      <c r="I309" s="103">
        <v>7</v>
      </c>
    </row>
    <row r="310" spans="1:9" s="17" customFormat="1" x14ac:dyDescent="0.25">
      <c r="A310" s="38">
        <v>308</v>
      </c>
      <c r="B310" s="38" t="s">
        <v>64</v>
      </c>
      <c r="C310" s="38" t="s">
        <v>1700</v>
      </c>
      <c r="D310" s="84">
        <v>40221</v>
      </c>
      <c r="E310" s="47" t="s">
        <v>255</v>
      </c>
      <c r="F310" s="47" t="s">
        <v>256</v>
      </c>
      <c r="G310" s="108">
        <v>260.89150000000001</v>
      </c>
      <c r="H310" s="40" t="s">
        <v>1988</v>
      </c>
      <c r="I310" s="103">
        <v>7</v>
      </c>
    </row>
    <row r="311" spans="1:9" s="17" customFormat="1" x14ac:dyDescent="0.25">
      <c r="A311" s="38">
        <v>309</v>
      </c>
      <c r="B311" s="38" t="s">
        <v>64</v>
      </c>
      <c r="C311" s="38" t="s">
        <v>1700</v>
      </c>
      <c r="D311" s="84">
        <v>39870</v>
      </c>
      <c r="E311" s="47" t="s">
        <v>257</v>
      </c>
      <c r="F311" s="47" t="s">
        <v>258</v>
      </c>
      <c r="G311" s="108">
        <v>2.25</v>
      </c>
      <c r="H311" s="40" t="s">
        <v>2052</v>
      </c>
      <c r="I311" s="103">
        <v>7</v>
      </c>
    </row>
    <row r="312" spans="1:9" s="17" customFormat="1" x14ac:dyDescent="0.25">
      <c r="A312" s="38">
        <v>310</v>
      </c>
      <c r="B312" s="38" t="s">
        <v>64</v>
      </c>
      <c r="C312" s="38" t="s">
        <v>1700</v>
      </c>
      <c r="D312" s="84">
        <v>38982</v>
      </c>
      <c r="E312" s="47" t="s">
        <v>259</v>
      </c>
      <c r="F312" s="47" t="s">
        <v>260</v>
      </c>
      <c r="G312" s="232">
        <v>4.4112</v>
      </c>
      <c r="H312" s="40" t="s">
        <v>1989</v>
      </c>
      <c r="I312" s="103">
        <v>7</v>
      </c>
    </row>
    <row r="313" spans="1:9" s="17" customFormat="1" x14ac:dyDescent="0.25">
      <c r="A313" s="38">
        <v>311</v>
      </c>
      <c r="B313" s="38" t="s">
        <v>64</v>
      </c>
      <c r="C313" s="38" t="s">
        <v>1700</v>
      </c>
      <c r="D313" s="84">
        <v>38982</v>
      </c>
      <c r="E313" s="47" t="s">
        <v>261</v>
      </c>
      <c r="F313" s="47" t="s">
        <v>262</v>
      </c>
      <c r="G313" s="232">
        <v>0.29249999999999998</v>
      </c>
      <c r="H313" s="40" t="s">
        <v>1816</v>
      </c>
      <c r="I313" s="103">
        <v>7</v>
      </c>
    </row>
    <row r="314" spans="1:9" s="17" customFormat="1" x14ac:dyDescent="0.25">
      <c r="A314" s="38">
        <v>312</v>
      </c>
      <c r="B314" s="38" t="s">
        <v>64</v>
      </c>
      <c r="C314" s="38" t="s">
        <v>1700</v>
      </c>
      <c r="D314" s="84">
        <v>38982</v>
      </c>
      <c r="E314" s="47" t="s">
        <v>263</v>
      </c>
      <c r="F314" s="47" t="s">
        <v>262</v>
      </c>
      <c r="G314" s="232">
        <v>8.3124000000000002</v>
      </c>
      <c r="H314" s="40" t="s">
        <v>1817</v>
      </c>
      <c r="I314" s="103">
        <v>7</v>
      </c>
    </row>
    <row r="315" spans="1:9" s="17" customFormat="1" x14ac:dyDescent="0.25">
      <c r="A315" s="38">
        <v>313</v>
      </c>
      <c r="B315" s="38" t="s">
        <v>64</v>
      </c>
      <c r="C315" s="38" t="s">
        <v>1700</v>
      </c>
      <c r="D315" s="84">
        <v>38982</v>
      </c>
      <c r="E315" s="47" t="s">
        <v>264</v>
      </c>
      <c r="F315" s="47" t="s">
        <v>262</v>
      </c>
      <c r="G315" s="232">
        <v>0.1736</v>
      </c>
      <c r="H315" s="40" t="s">
        <v>1818</v>
      </c>
      <c r="I315" s="103">
        <v>7</v>
      </c>
    </row>
    <row r="316" spans="1:9" s="17" customFormat="1" x14ac:dyDescent="0.25">
      <c r="A316" s="38">
        <v>314</v>
      </c>
      <c r="B316" s="38" t="s">
        <v>64</v>
      </c>
      <c r="C316" s="38" t="s">
        <v>1700</v>
      </c>
      <c r="D316" s="84">
        <v>38912</v>
      </c>
      <c r="E316" s="47" t="s">
        <v>265</v>
      </c>
      <c r="F316" s="47" t="s">
        <v>274</v>
      </c>
      <c r="G316" s="232">
        <v>1.5783</v>
      </c>
      <c r="H316" s="40" t="s">
        <v>1819</v>
      </c>
      <c r="I316" s="103">
        <v>7</v>
      </c>
    </row>
    <row r="317" spans="1:9" s="17" customFormat="1" x14ac:dyDescent="0.25">
      <c r="A317" s="38">
        <v>315</v>
      </c>
      <c r="B317" s="38" t="s">
        <v>64</v>
      </c>
      <c r="C317" s="38" t="s">
        <v>1700</v>
      </c>
      <c r="D317" s="84">
        <v>38982</v>
      </c>
      <c r="E317" s="47" t="s">
        <v>266</v>
      </c>
      <c r="F317" s="47" t="s">
        <v>2463</v>
      </c>
      <c r="G317" s="108">
        <v>1.0590999999999999</v>
      </c>
      <c r="H317" s="40" t="s">
        <v>1820</v>
      </c>
      <c r="I317" s="103">
        <v>7</v>
      </c>
    </row>
    <row r="318" spans="1:9" s="17" customFormat="1" x14ac:dyDescent="0.25">
      <c r="A318" s="38">
        <v>316</v>
      </c>
      <c r="B318" s="38" t="s">
        <v>64</v>
      </c>
      <c r="C318" s="38" t="s">
        <v>1700</v>
      </c>
      <c r="D318" s="84">
        <v>38982</v>
      </c>
      <c r="E318" s="47" t="s">
        <v>267</v>
      </c>
      <c r="F318" s="47" t="s">
        <v>2463</v>
      </c>
      <c r="G318" s="108">
        <v>1.468</v>
      </c>
      <c r="H318" s="40" t="s">
        <v>1820</v>
      </c>
      <c r="I318" s="103">
        <v>7</v>
      </c>
    </row>
    <row r="319" spans="1:9" s="17" customFormat="1" x14ac:dyDescent="0.25">
      <c r="A319" s="38">
        <v>317</v>
      </c>
      <c r="B319" s="38" t="s">
        <v>64</v>
      </c>
      <c r="C319" s="38" t="s">
        <v>1700</v>
      </c>
      <c r="D319" s="84">
        <v>38982</v>
      </c>
      <c r="E319" s="47" t="s">
        <v>268</v>
      </c>
      <c r="F319" s="47" t="s">
        <v>2463</v>
      </c>
      <c r="G319" s="108">
        <v>0.1</v>
      </c>
      <c r="H319" s="40" t="s">
        <v>1820</v>
      </c>
      <c r="I319" s="103">
        <v>7</v>
      </c>
    </row>
    <row r="320" spans="1:9" s="17" customFormat="1" x14ac:dyDescent="0.25">
      <c r="A320" s="38">
        <v>318</v>
      </c>
      <c r="B320" s="38" t="s">
        <v>64</v>
      </c>
      <c r="C320" s="38" t="s">
        <v>1700</v>
      </c>
      <c r="D320" s="84">
        <v>38982</v>
      </c>
      <c r="E320" s="47" t="s">
        <v>269</v>
      </c>
      <c r="F320" s="47" t="s">
        <v>2463</v>
      </c>
      <c r="G320" s="108">
        <v>0.12859999999999999</v>
      </c>
      <c r="H320" s="40" t="s">
        <v>1820</v>
      </c>
      <c r="I320" s="103">
        <v>7</v>
      </c>
    </row>
    <row r="321" spans="1:9" s="17" customFormat="1" x14ac:dyDescent="0.25">
      <c r="A321" s="38">
        <v>319</v>
      </c>
      <c r="B321" s="38" t="s">
        <v>64</v>
      </c>
      <c r="C321" s="38" t="s">
        <v>1700</v>
      </c>
      <c r="D321" s="84">
        <v>39035</v>
      </c>
      <c r="E321" s="47" t="s">
        <v>270</v>
      </c>
      <c r="F321" s="47" t="s">
        <v>2463</v>
      </c>
      <c r="G321" s="108">
        <v>1.7899999999999999E-2</v>
      </c>
      <c r="H321" s="40" t="s">
        <v>1820</v>
      </c>
      <c r="I321" s="103">
        <v>7</v>
      </c>
    </row>
    <row r="322" spans="1:9" s="17" customFormat="1" x14ac:dyDescent="0.25">
      <c r="A322" s="38">
        <v>320</v>
      </c>
      <c r="B322" s="38" t="s">
        <v>64</v>
      </c>
      <c r="C322" s="38" t="s">
        <v>1700</v>
      </c>
      <c r="D322" s="84">
        <v>39035</v>
      </c>
      <c r="E322" s="47" t="s">
        <v>271</v>
      </c>
      <c r="F322" s="47" t="s">
        <v>2463</v>
      </c>
      <c r="G322" s="108">
        <v>0.32729999999999998</v>
      </c>
      <c r="H322" s="40" t="s">
        <v>1820</v>
      </c>
      <c r="I322" s="103">
        <v>7</v>
      </c>
    </row>
    <row r="323" spans="1:9" s="17" customFormat="1" x14ac:dyDescent="0.25">
      <c r="A323" s="38">
        <v>321</v>
      </c>
      <c r="B323" s="38" t="s">
        <v>64</v>
      </c>
      <c r="C323" s="38" t="s">
        <v>1700</v>
      </c>
      <c r="D323" s="84">
        <v>40016</v>
      </c>
      <c r="E323" s="47" t="s">
        <v>272</v>
      </c>
      <c r="F323" s="47" t="s">
        <v>217</v>
      </c>
      <c r="G323" s="108">
        <v>0.1449</v>
      </c>
      <c r="H323" s="40" t="s">
        <v>1810</v>
      </c>
      <c r="I323" s="103">
        <v>6</v>
      </c>
    </row>
    <row r="324" spans="1:9" s="17" customFormat="1" x14ac:dyDescent="0.25">
      <c r="A324" s="38">
        <v>322</v>
      </c>
      <c r="B324" s="38" t="s">
        <v>64</v>
      </c>
      <c r="C324" s="38" t="s">
        <v>1700</v>
      </c>
      <c r="D324" s="84">
        <v>39035</v>
      </c>
      <c r="E324" s="47" t="s">
        <v>273</v>
      </c>
      <c r="F324" s="47" t="s">
        <v>274</v>
      </c>
      <c r="G324" s="237">
        <v>1.0685</v>
      </c>
      <c r="H324" s="40" t="s">
        <v>1821</v>
      </c>
      <c r="I324" s="103">
        <v>7</v>
      </c>
    </row>
    <row r="325" spans="1:9" s="17" customFormat="1" x14ac:dyDescent="0.25">
      <c r="A325" s="38">
        <v>323</v>
      </c>
      <c r="B325" s="38" t="s">
        <v>64</v>
      </c>
      <c r="C325" s="38" t="s">
        <v>1700</v>
      </c>
      <c r="D325" s="84">
        <v>38912</v>
      </c>
      <c r="E325" s="47" t="s">
        <v>275</v>
      </c>
      <c r="F325" s="47" t="s">
        <v>274</v>
      </c>
      <c r="G325" s="108">
        <v>1.0382</v>
      </c>
      <c r="H325" s="40" t="s">
        <v>1822</v>
      </c>
      <c r="I325" s="103">
        <v>7</v>
      </c>
    </row>
    <row r="326" spans="1:9" s="17" customFormat="1" x14ac:dyDescent="0.25">
      <c r="A326" s="38">
        <v>324</v>
      </c>
      <c r="B326" s="38" t="s">
        <v>64</v>
      </c>
      <c r="C326" s="38" t="s">
        <v>1700</v>
      </c>
      <c r="D326" s="84">
        <v>38982</v>
      </c>
      <c r="E326" s="47" t="s">
        <v>276</v>
      </c>
      <c r="F326" s="47" t="s">
        <v>260</v>
      </c>
      <c r="G326" s="232">
        <v>0.94269999999999998</v>
      </c>
      <c r="H326" s="40" t="s">
        <v>1989</v>
      </c>
      <c r="I326" s="103">
        <v>7</v>
      </c>
    </row>
    <row r="327" spans="1:9" s="17" customFormat="1" x14ac:dyDescent="0.25">
      <c r="A327" s="38">
        <v>325</v>
      </c>
      <c r="B327" s="38" t="s">
        <v>64</v>
      </c>
      <c r="C327" s="38" t="s">
        <v>1700</v>
      </c>
      <c r="D327" s="84">
        <v>40053</v>
      </c>
      <c r="E327" s="47" t="s">
        <v>277</v>
      </c>
      <c r="F327" s="47" t="s">
        <v>278</v>
      </c>
      <c r="G327" s="108">
        <v>10.4117</v>
      </c>
      <c r="H327" s="40" t="s">
        <v>1990</v>
      </c>
      <c r="I327" s="103">
        <v>7</v>
      </c>
    </row>
    <row r="328" spans="1:9" s="17" customFormat="1" x14ac:dyDescent="0.25">
      <c r="A328" s="38">
        <v>326</v>
      </c>
      <c r="B328" s="38" t="s">
        <v>64</v>
      </c>
      <c r="C328" s="38" t="s">
        <v>1700</v>
      </c>
      <c r="D328" s="84">
        <v>38827</v>
      </c>
      <c r="E328" s="47" t="s">
        <v>279</v>
      </c>
      <c r="F328" s="47" t="s">
        <v>280</v>
      </c>
      <c r="G328" s="108">
        <v>1.4983</v>
      </c>
      <c r="H328" s="40" t="s">
        <v>2134</v>
      </c>
      <c r="I328" s="103">
        <v>5</v>
      </c>
    </row>
    <row r="329" spans="1:9" s="17" customFormat="1" x14ac:dyDescent="0.25">
      <c r="A329" s="38">
        <v>327</v>
      </c>
      <c r="B329" s="38" t="s">
        <v>64</v>
      </c>
      <c r="C329" s="38" t="s">
        <v>1700</v>
      </c>
      <c r="D329" s="84">
        <v>39532</v>
      </c>
      <c r="E329" s="47" t="s">
        <v>281</v>
      </c>
      <c r="F329" s="47" t="s">
        <v>187</v>
      </c>
      <c r="G329" s="237">
        <v>217.84</v>
      </c>
      <c r="H329" s="40" t="s">
        <v>2133</v>
      </c>
      <c r="I329" s="103">
        <v>5</v>
      </c>
    </row>
    <row r="330" spans="1:9" s="17" customFormat="1" x14ac:dyDescent="0.25">
      <c r="A330" s="38">
        <v>328</v>
      </c>
      <c r="B330" s="38" t="s">
        <v>64</v>
      </c>
      <c r="C330" s="38" t="s">
        <v>1700</v>
      </c>
      <c r="D330" s="84">
        <v>39870</v>
      </c>
      <c r="E330" s="47" t="s">
        <v>282</v>
      </c>
      <c r="F330" s="47" t="s">
        <v>283</v>
      </c>
      <c r="G330" s="108">
        <v>2.4300000000000002</v>
      </c>
      <c r="H330" s="40" t="s">
        <v>1991</v>
      </c>
      <c r="I330" s="103">
        <v>3</v>
      </c>
    </row>
    <row r="331" spans="1:9" s="17" customFormat="1" x14ac:dyDescent="0.25">
      <c r="A331" s="38">
        <v>329</v>
      </c>
      <c r="B331" s="38" t="s">
        <v>64</v>
      </c>
      <c r="C331" s="38" t="s">
        <v>1700</v>
      </c>
      <c r="D331" s="84">
        <v>38827</v>
      </c>
      <c r="E331" s="47" t="s">
        <v>284</v>
      </c>
      <c r="F331" s="47" t="s">
        <v>280</v>
      </c>
      <c r="G331" s="232">
        <v>8.6507000000000005</v>
      </c>
      <c r="H331" s="40" t="s">
        <v>1823</v>
      </c>
      <c r="I331" s="103">
        <v>5</v>
      </c>
    </row>
    <row r="332" spans="1:9" s="17" customFormat="1" x14ac:dyDescent="0.25">
      <c r="A332" s="38">
        <v>330</v>
      </c>
      <c r="B332" s="38" t="s">
        <v>64</v>
      </c>
      <c r="C332" s="38" t="s">
        <v>1700</v>
      </c>
      <c r="D332" s="84">
        <v>38827</v>
      </c>
      <c r="E332" s="47" t="s">
        <v>285</v>
      </c>
      <c r="F332" s="47" t="s">
        <v>280</v>
      </c>
      <c r="G332" s="108">
        <v>4.3733000000000004</v>
      </c>
      <c r="H332" s="40" t="s">
        <v>2135</v>
      </c>
      <c r="I332" s="103">
        <v>5</v>
      </c>
    </row>
    <row r="333" spans="1:9" s="17" customFormat="1" x14ac:dyDescent="0.25">
      <c r="A333" s="38">
        <v>331</v>
      </c>
      <c r="B333" s="38" t="s">
        <v>64</v>
      </c>
      <c r="C333" s="38" t="s">
        <v>1700</v>
      </c>
      <c r="D333" s="84">
        <v>38827</v>
      </c>
      <c r="E333" s="47" t="s">
        <v>286</v>
      </c>
      <c r="F333" s="47" t="s">
        <v>280</v>
      </c>
      <c r="G333" s="108">
        <v>8.8635999999999999</v>
      </c>
      <c r="H333" s="40" t="s">
        <v>2136</v>
      </c>
      <c r="I333" s="103">
        <v>5</v>
      </c>
    </row>
    <row r="334" spans="1:9" s="17" customFormat="1" x14ac:dyDescent="0.25">
      <c r="A334" s="38">
        <v>332</v>
      </c>
      <c r="B334" s="38" t="s">
        <v>64</v>
      </c>
      <c r="C334" s="38" t="s">
        <v>1700</v>
      </c>
      <c r="D334" s="84">
        <v>38827</v>
      </c>
      <c r="E334" s="47" t="s">
        <v>287</v>
      </c>
      <c r="F334" s="47" t="s">
        <v>280</v>
      </c>
      <c r="G334" s="232">
        <v>8.5077999999999996</v>
      </c>
      <c r="H334" s="40" t="s">
        <v>2137</v>
      </c>
      <c r="I334" s="103">
        <v>5</v>
      </c>
    </row>
    <row r="335" spans="1:9" s="17" customFormat="1" x14ac:dyDescent="0.25">
      <c r="A335" s="38">
        <v>333</v>
      </c>
      <c r="B335" s="38" t="s">
        <v>64</v>
      </c>
      <c r="C335" s="38" t="s">
        <v>1700</v>
      </c>
      <c r="D335" s="84">
        <v>38827</v>
      </c>
      <c r="E335" s="47" t="s">
        <v>288</v>
      </c>
      <c r="F335" s="47" t="s">
        <v>280</v>
      </c>
      <c r="G335" s="237">
        <v>2.6724000000000001</v>
      </c>
      <c r="H335" s="40" t="s">
        <v>2138</v>
      </c>
      <c r="I335" s="103">
        <v>5</v>
      </c>
    </row>
    <row r="336" spans="1:9" s="17" customFormat="1" x14ac:dyDescent="0.25">
      <c r="A336" s="38">
        <v>334</v>
      </c>
      <c r="B336" s="38" t="s">
        <v>64</v>
      </c>
      <c r="C336" s="38" t="s">
        <v>1700</v>
      </c>
      <c r="D336" s="84">
        <v>38827</v>
      </c>
      <c r="E336" s="47" t="s">
        <v>289</v>
      </c>
      <c r="F336" s="47" t="s">
        <v>280</v>
      </c>
      <c r="G336" s="232">
        <v>2.8382999999999998</v>
      </c>
      <c r="H336" s="40" t="s">
        <v>2137</v>
      </c>
      <c r="I336" s="103">
        <v>5</v>
      </c>
    </row>
    <row r="337" spans="1:9" s="17" customFormat="1" x14ac:dyDescent="0.25">
      <c r="A337" s="38">
        <v>335</v>
      </c>
      <c r="B337" s="38" t="s">
        <v>64</v>
      </c>
      <c r="C337" s="38" t="s">
        <v>1700</v>
      </c>
      <c r="D337" s="84">
        <v>38827</v>
      </c>
      <c r="E337" s="47" t="s">
        <v>290</v>
      </c>
      <c r="F337" s="47" t="s">
        <v>280</v>
      </c>
      <c r="G337" s="232">
        <v>4.4958</v>
      </c>
      <c r="H337" s="40" t="s">
        <v>2137</v>
      </c>
      <c r="I337" s="103">
        <v>5</v>
      </c>
    </row>
    <row r="338" spans="1:9" s="17" customFormat="1" x14ac:dyDescent="0.25">
      <c r="A338" s="38">
        <v>336</v>
      </c>
      <c r="B338" s="38" t="s">
        <v>64</v>
      </c>
      <c r="C338" s="38" t="s">
        <v>1700</v>
      </c>
      <c r="D338" s="84">
        <v>38827</v>
      </c>
      <c r="E338" s="47" t="s">
        <v>291</v>
      </c>
      <c r="F338" s="47" t="s">
        <v>280</v>
      </c>
      <c r="G338" s="232">
        <v>3.1236999999999999</v>
      </c>
      <c r="H338" s="40" t="s">
        <v>2137</v>
      </c>
      <c r="I338" s="103">
        <v>5</v>
      </c>
    </row>
    <row r="339" spans="1:9" s="17" customFormat="1" x14ac:dyDescent="0.25">
      <c r="A339" s="38">
        <v>337</v>
      </c>
      <c r="B339" s="38" t="s">
        <v>64</v>
      </c>
      <c r="C339" s="38" t="s">
        <v>1700</v>
      </c>
      <c r="D339" s="84">
        <v>38827</v>
      </c>
      <c r="E339" s="47" t="s">
        <v>292</v>
      </c>
      <c r="F339" s="47" t="s">
        <v>280</v>
      </c>
      <c r="G339" s="232">
        <v>2.6987000000000001</v>
      </c>
      <c r="H339" s="40" t="s">
        <v>1824</v>
      </c>
      <c r="I339" s="103">
        <v>5</v>
      </c>
    </row>
    <row r="340" spans="1:9" s="17" customFormat="1" x14ac:dyDescent="0.25">
      <c r="A340" s="38">
        <v>338</v>
      </c>
      <c r="B340" s="38" t="s">
        <v>64</v>
      </c>
      <c r="C340" s="38" t="s">
        <v>1700</v>
      </c>
      <c r="D340" s="84">
        <v>38827</v>
      </c>
      <c r="E340" s="47" t="s">
        <v>293</v>
      </c>
      <c r="F340" s="47" t="s">
        <v>280</v>
      </c>
      <c r="G340" s="108">
        <v>10.0488</v>
      </c>
      <c r="H340" s="40" t="s">
        <v>2136</v>
      </c>
      <c r="I340" s="103">
        <v>5</v>
      </c>
    </row>
    <row r="341" spans="1:9" s="17" customFormat="1" x14ac:dyDescent="0.25">
      <c r="A341" s="38">
        <v>339</v>
      </c>
      <c r="B341" s="38" t="s">
        <v>64</v>
      </c>
      <c r="C341" s="38" t="s">
        <v>1700</v>
      </c>
      <c r="D341" s="84">
        <v>38827</v>
      </c>
      <c r="E341" s="47" t="s">
        <v>294</v>
      </c>
      <c r="F341" s="47" t="s">
        <v>280</v>
      </c>
      <c r="G341" s="108">
        <v>15.9176</v>
      </c>
      <c r="H341" s="40" t="s">
        <v>2136</v>
      </c>
      <c r="I341" s="103">
        <v>5</v>
      </c>
    </row>
    <row r="342" spans="1:9" s="17" customFormat="1" x14ac:dyDescent="0.25">
      <c r="A342" s="38">
        <v>340</v>
      </c>
      <c r="B342" s="38" t="s">
        <v>64</v>
      </c>
      <c r="C342" s="38" t="s">
        <v>1700</v>
      </c>
      <c r="D342" s="84">
        <v>38827</v>
      </c>
      <c r="E342" s="47" t="s">
        <v>295</v>
      </c>
      <c r="F342" s="47" t="s">
        <v>280</v>
      </c>
      <c r="G342" s="108">
        <v>0.1236</v>
      </c>
      <c r="H342" s="40" t="s">
        <v>2134</v>
      </c>
      <c r="I342" s="103">
        <v>5</v>
      </c>
    </row>
    <row r="343" spans="1:9" s="17" customFormat="1" x14ac:dyDescent="0.25">
      <c r="A343" s="38">
        <v>341</v>
      </c>
      <c r="B343" s="38" t="s">
        <v>64</v>
      </c>
      <c r="C343" s="38" t="s">
        <v>1700</v>
      </c>
      <c r="D343" s="84">
        <v>38827</v>
      </c>
      <c r="E343" s="47" t="s">
        <v>296</v>
      </c>
      <c r="F343" s="47" t="s">
        <v>280</v>
      </c>
      <c r="G343" s="108">
        <v>8.7516999999999996</v>
      </c>
      <c r="H343" s="40" t="s">
        <v>2134</v>
      </c>
      <c r="I343" s="103">
        <v>5</v>
      </c>
    </row>
    <row r="344" spans="1:9" s="17" customFormat="1" x14ac:dyDescent="0.25">
      <c r="A344" s="38">
        <v>342</v>
      </c>
      <c r="B344" s="38" t="s">
        <v>64</v>
      </c>
      <c r="C344" s="38" t="s">
        <v>1700</v>
      </c>
      <c r="D344" s="84">
        <v>38827</v>
      </c>
      <c r="E344" s="47" t="s">
        <v>297</v>
      </c>
      <c r="F344" s="47" t="s">
        <v>280</v>
      </c>
      <c r="G344" s="108">
        <v>0.44330000000000003</v>
      </c>
      <c r="H344" s="40" t="s">
        <v>2137</v>
      </c>
      <c r="I344" s="103">
        <v>5</v>
      </c>
    </row>
    <row r="345" spans="1:9" s="17" customFormat="1" x14ac:dyDescent="0.25">
      <c r="A345" s="38">
        <v>343</v>
      </c>
      <c r="B345" s="38" t="s">
        <v>64</v>
      </c>
      <c r="C345" s="38" t="s">
        <v>1700</v>
      </c>
      <c r="D345" s="84">
        <v>38827</v>
      </c>
      <c r="E345" s="47" t="s">
        <v>298</v>
      </c>
      <c r="F345" s="47" t="s">
        <v>280</v>
      </c>
      <c r="G345" s="232">
        <v>3.3031000000000001</v>
      </c>
      <c r="H345" s="40" t="s">
        <v>2139</v>
      </c>
      <c r="I345" s="103">
        <v>5</v>
      </c>
    </row>
    <row r="346" spans="1:9" s="17" customFormat="1" x14ac:dyDescent="0.25">
      <c r="A346" s="38">
        <v>344</v>
      </c>
      <c r="B346" s="38" t="s">
        <v>64</v>
      </c>
      <c r="C346" s="38" t="s">
        <v>1700</v>
      </c>
      <c r="D346" s="84">
        <v>38827</v>
      </c>
      <c r="E346" s="47" t="s">
        <v>299</v>
      </c>
      <c r="F346" s="47" t="s">
        <v>280</v>
      </c>
      <c r="G346" s="232">
        <v>4.5407000000000002</v>
      </c>
      <c r="H346" s="40" t="s">
        <v>1825</v>
      </c>
      <c r="I346" s="103">
        <v>5</v>
      </c>
    </row>
    <row r="347" spans="1:9" s="17" customFormat="1" x14ac:dyDescent="0.25">
      <c r="A347" s="38">
        <v>345</v>
      </c>
      <c r="B347" s="38" t="s">
        <v>64</v>
      </c>
      <c r="C347" s="38" t="s">
        <v>1700</v>
      </c>
      <c r="D347" s="84">
        <v>38827</v>
      </c>
      <c r="E347" s="47" t="s">
        <v>300</v>
      </c>
      <c r="F347" s="47" t="s">
        <v>280</v>
      </c>
      <c r="G347" s="108">
        <v>8.5617000000000001</v>
      </c>
      <c r="H347" s="40" t="s">
        <v>2138</v>
      </c>
      <c r="I347" s="103">
        <v>5</v>
      </c>
    </row>
    <row r="348" spans="1:9" s="17" customFormat="1" x14ac:dyDescent="0.25">
      <c r="A348" s="38">
        <v>346</v>
      </c>
      <c r="B348" s="38" t="s">
        <v>64</v>
      </c>
      <c r="C348" s="38" t="s">
        <v>1700</v>
      </c>
      <c r="D348" s="84">
        <v>38827</v>
      </c>
      <c r="E348" s="47" t="s">
        <v>301</v>
      </c>
      <c r="F348" s="47" t="s">
        <v>280</v>
      </c>
      <c r="G348" s="108">
        <v>1.9080999999999999</v>
      </c>
      <c r="H348" s="40" t="s">
        <v>2137</v>
      </c>
      <c r="I348" s="103">
        <v>5</v>
      </c>
    </row>
    <row r="349" spans="1:9" s="17" customFormat="1" x14ac:dyDescent="0.25">
      <c r="A349" s="38">
        <v>347</v>
      </c>
      <c r="B349" s="38" t="s">
        <v>64</v>
      </c>
      <c r="C349" s="38" t="s">
        <v>1700</v>
      </c>
      <c r="D349" s="84">
        <v>38827</v>
      </c>
      <c r="E349" s="47" t="s">
        <v>302</v>
      </c>
      <c r="F349" s="47" t="s">
        <v>280</v>
      </c>
      <c r="G349" s="108">
        <v>7.9588999999999999</v>
      </c>
      <c r="H349" s="40" t="s">
        <v>2134</v>
      </c>
      <c r="I349" s="103">
        <v>5</v>
      </c>
    </row>
    <row r="350" spans="1:9" s="17" customFormat="1" x14ac:dyDescent="0.25">
      <c r="A350" s="38">
        <v>348</v>
      </c>
      <c r="B350" s="38" t="s">
        <v>64</v>
      </c>
      <c r="C350" s="38" t="s">
        <v>1700</v>
      </c>
      <c r="D350" s="84">
        <v>38827</v>
      </c>
      <c r="E350" s="47" t="s">
        <v>303</v>
      </c>
      <c r="F350" s="47" t="s">
        <v>280</v>
      </c>
      <c r="G350" s="108">
        <v>1.335</v>
      </c>
      <c r="H350" s="40" t="s">
        <v>2134</v>
      </c>
      <c r="I350" s="103">
        <v>5</v>
      </c>
    </row>
    <row r="351" spans="1:9" s="17" customFormat="1" x14ac:dyDescent="0.25">
      <c r="A351" s="38">
        <v>349</v>
      </c>
      <c r="B351" s="38" t="s">
        <v>64</v>
      </c>
      <c r="C351" s="38" t="s">
        <v>1700</v>
      </c>
      <c r="D351" s="84">
        <v>38827</v>
      </c>
      <c r="E351" s="47" t="s">
        <v>304</v>
      </c>
      <c r="F351" s="47" t="s">
        <v>280</v>
      </c>
      <c r="G351" s="108">
        <v>1.2808999999999999</v>
      </c>
      <c r="H351" s="40" t="s">
        <v>2134</v>
      </c>
      <c r="I351" s="103">
        <v>5</v>
      </c>
    </row>
    <row r="352" spans="1:9" s="17" customFormat="1" x14ac:dyDescent="0.25">
      <c r="A352" s="38">
        <v>350</v>
      </c>
      <c r="B352" s="38" t="s">
        <v>64</v>
      </c>
      <c r="C352" s="38" t="s">
        <v>1700</v>
      </c>
      <c r="D352" s="84">
        <v>38827</v>
      </c>
      <c r="E352" s="47" t="s">
        <v>305</v>
      </c>
      <c r="F352" s="47" t="s">
        <v>280</v>
      </c>
      <c r="G352" s="108">
        <v>1.5628</v>
      </c>
      <c r="H352" s="40" t="s">
        <v>2134</v>
      </c>
      <c r="I352" s="103">
        <v>5</v>
      </c>
    </row>
    <row r="353" spans="1:9" s="17" customFormat="1" x14ac:dyDescent="0.25">
      <c r="A353" s="38">
        <v>351</v>
      </c>
      <c r="B353" s="38" t="s">
        <v>64</v>
      </c>
      <c r="C353" s="38" t="s">
        <v>1700</v>
      </c>
      <c r="D353" s="84">
        <v>38827</v>
      </c>
      <c r="E353" s="47" t="s">
        <v>306</v>
      </c>
      <c r="F353" s="47" t="s">
        <v>280</v>
      </c>
      <c r="G353" s="108">
        <v>16.752400000000002</v>
      </c>
      <c r="H353" s="40" t="s">
        <v>2138</v>
      </c>
      <c r="I353" s="103">
        <v>5</v>
      </c>
    </row>
    <row r="354" spans="1:9" s="17" customFormat="1" x14ac:dyDescent="0.25">
      <c r="A354" s="38">
        <v>352</v>
      </c>
      <c r="B354" s="38" t="s">
        <v>64</v>
      </c>
      <c r="C354" s="38" t="s">
        <v>1700</v>
      </c>
      <c r="D354" s="84">
        <v>38827</v>
      </c>
      <c r="E354" s="47" t="s">
        <v>307</v>
      </c>
      <c r="F354" s="47" t="s">
        <v>280</v>
      </c>
      <c r="G354" s="108">
        <v>1.399</v>
      </c>
      <c r="H354" s="40" t="s">
        <v>2136</v>
      </c>
      <c r="I354" s="103">
        <v>5</v>
      </c>
    </row>
    <row r="355" spans="1:9" s="17" customFormat="1" x14ac:dyDescent="0.25">
      <c r="A355" s="38">
        <v>353</v>
      </c>
      <c r="B355" s="38" t="s">
        <v>64</v>
      </c>
      <c r="C355" s="38" t="s">
        <v>1700</v>
      </c>
      <c r="D355" s="84">
        <v>38827</v>
      </c>
      <c r="E355" s="47" t="s">
        <v>308</v>
      </c>
      <c r="F355" s="47" t="s">
        <v>280</v>
      </c>
      <c r="G355" s="232">
        <v>2.7477999999999998</v>
      </c>
      <c r="H355" s="40" t="s">
        <v>2138</v>
      </c>
      <c r="I355" s="103">
        <v>5</v>
      </c>
    </row>
    <row r="356" spans="1:9" s="17" customFormat="1" x14ac:dyDescent="0.25">
      <c r="A356" s="38">
        <v>354</v>
      </c>
      <c r="B356" s="38" t="s">
        <v>64</v>
      </c>
      <c r="C356" s="38" t="s">
        <v>1700</v>
      </c>
      <c r="D356" s="84">
        <v>38827</v>
      </c>
      <c r="E356" s="47" t="s">
        <v>309</v>
      </c>
      <c r="F356" s="47" t="s">
        <v>280</v>
      </c>
      <c r="G356" s="108">
        <v>2.5992000000000002</v>
      </c>
      <c r="H356" s="40" t="s">
        <v>2140</v>
      </c>
      <c r="I356" s="103">
        <v>5</v>
      </c>
    </row>
    <row r="357" spans="1:9" s="17" customFormat="1" x14ac:dyDescent="0.25">
      <c r="A357" s="38">
        <v>355</v>
      </c>
      <c r="B357" s="38" t="s">
        <v>64</v>
      </c>
      <c r="C357" s="38" t="s">
        <v>1700</v>
      </c>
      <c r="D357" s="84">
        <v>38827</v>
      </c>
      <c r="E357" s="47" t="s">
        <v>310</v>
      </c>
      <c r="F357" s="47" t="s">
        <v>280</v>
      </c>
      <c r="G357" s="108">
        <v>0.53539999999999999</v>
      </c>
      <c r="H357" s="40" t="s">
        <v>2134</v>
      </c>
      <c r="I357" s="103">
        <v>5</v>
      </c>
    </row>
    <row r="358" spans="1:9" s="17" customFormat="1" x14ac:dyDescent="0.25">
      <c r="A358" s="38">
        <v>356</v>
      </c>
      <c r="B358" s="38" t="s">
        <v>64</v>
      </c>
      <c r="C358" s="38" t="s">
        <v>1700</v>
      </c>
      <c r="D358" s="84">
        <v>38827</v>
      </c>
      <c r="E358" s="47" t="s">
        <v>311</v>
      </c>
      <c r="F358" s="47" t="s">
        <v>280</v>
      </c>
      <c r="G358" s="108">
        <v>12.2753</v>
      </c>
      <c r="H358" s="40" t="s">
        <v>2139</v>
      </c>
      <c r="I358" s="103">
        <v>5</v>
      </c>
    </row>
    <row r="359" spans="1:9" s="17" customFormat="1" x14ac:dyDescent="0.25">
      <c r="A359" s="38">
        <v>357</v>
      </c>
      <c r="B359" s="38" t="s">
        <v>64</v>
      </c>
      <c r="C359" s="38" t="s">
        <v>1700</v>
      </c>
      <c r="D359" s="84">
        <v>38827</v>
      </c>
      <c r="E359" s="47" t="s">
        <v>312</v>
      </c>
      <c r="F359" s="47" t="s">
        <v>280</v>
      </c>
      <c r="G359" s="232">
        <v>2.5634999999999999</v>
      </c>
      <c r="H359" s="40" t="s">
        <v>2137</v>
      </c>
      <c r="I359" s="103">
        <v>5</v>
      </c>
    </row>
    <row r="360" spans="1:9" s="17" customFormat="1" x14ac:dyDescent="0.25">
      <c r="A360" s="38">
        <v>358</v>
      </c>
      <c r="B360" s="38" t="s">
        <v>64</v>
      </c>
      <c r="C360" s="38" t="s">
        <v>1700</v>
      </c>
      <c r="D360" s="84">
        <v>38827</v>
      </c>
      <c r="E360" s="47" t="s">
        <v>313</v>
      </c>
      <c r="F360" s="47" t="s">
        <v>280</v>
      </c>
      <c r="G360" s="108">
        <v>8.9862000000000002</v>
      </c>
      <c r="H360" s="40" t="s">
        <v>2137</v>
      </c>
      <c r="I360" s="103">
        <v>5</v>
      </c>
    </row>
    <row r="361" spans="1:9" s="17" customFormat="1" x14ac:dyDescent="0.25">
      <c r="A361" s="38">
        <v>359</v>
      </c>
      <c r="B361" s="38" t="s">
        <v>64</v>
      </c>
      <c r="C361" s="38" t="s">
        <v>1700</v>
      </c>
      <c r="D361" s="84">
        <v>38827</v>
      </c>
      <c r="E361" s="47" t="s">
        <v>314</v>
      </c>
      <c r="F361" s="47" t="s">
        <v>280</v>
      </c>
      <c r="G361" s="108">
        <v>0.1104</v>
      </c>
      <c r="H361" s="40" t="s">
        <v>2137</v>
      </c>
      <c r="I361" s="103">
        <v>5</v>
      </c>
    </row>
    <row r="362" spans="1:9" s="17" customFormat="1" x14ac:dyDescent="0.25">
      <c r="A362" s="38">
        <v>360</v>
      </c>
      <c r="B362" s="38" t="s">
        <v>64</v>
      </c>
      <c r="C362" s="38" t="s">
        <v>1700</v>
      </c>
      <c r="D362" s="84">
        <v>38827</v>
      </c>
      <c r="E362" s="47" t="s">
        <v>315</v>
      </c>
      <c r="F362" s="47" t="s">
        <v>280</v>
      </c>
      <c r="G362" s="232">
        <v>5.4006999999999996</v>
      </c>
      <c r="H362" s="40" t="s">
        <v>2137</v>
      </c>
      <c r="I362" s="103">
        <v>5</v>
      </c>
    </row>
    <row r="363" spans="1:9" s="17" customFormat="1" x14ac:dyDescent="0.25">
      <c r="A363" s="38">
        <v>361</v>
      </c>
      <c r="B363" s="38" t="s">
        <v>64</v>
      </c>
      <c r="C363" s="38" t="s">
        <v>1700</v>
      </c>
      <c r="D363" s="84">
        <v>40016</v>
      </c>
      <c r="E363" s="47" t="s">
        <v>316</v>
      </c>
      <c r="F363" s="47" t="s">
        <v>217</v>
      </c>
      <c r="G363" s="108">
        <v>2.4262000000000001</v>
      </c>
      <c r="H363" s="40" t="s">
        <v>1826</v>
      </c>
      <c r="I363" s="103">
        <v>6</v>
      </c>
    </row>
    <row r="364" spans="1:9" s="17" customFormat="1" x14ac:dyDescent="0.25">
      <c r="A364" s="38">
        <v>362</v>
      </c>
      <c r="B364" s="38" t="s">
        <v>64</v>
      </c>
      <c r="C364" s="38" t="s">
        <v>1700</v>
      </c>
      <c r="D364" s="84">
        <v>40053</v>
      </c>
      <c r="E364" s="47" t="s">
        <v>317</v>
      </c>
      <c r="F364" s="47" t="s">
        <v>318</v>
      </c>
      <c r="G364" s="108">
        <v>29.028300000000002</v>
      </c>
      <c r="H364" s="40" t="s">
        <v>1992</v>
      </c>
      <c r="I364" s="103">
        <v>7</v>
      </c>
    </row>
    <row r="365" spans="1:9" s="17" customFormat="1" x14ac:dyDescent="0.25">
      <c r="A365" s="38">
        <v>363</v>
      </c>
      <c r="B365" s="38" t="s">
        <v>64</v>
      </c>
      <c r="C365" s="38" t="s">
        <v>1700</v>
      </c>
      <c r="D365" s="84">
        <v>40053</v>
      </c>
      <c r="E365" s="47" t="s">
        <v>319</v>
      </c>
      <c r="F365" s="47" t="s">
        <v>66</v>
      </c>
      <c r="G365" s="108">
        <v>0.1537</v>
      </c>
      <c r="H365" s="40" t="s">
        <v>2141</v>
      </c>
      <c r="I365" s="103">
        <v>7</v>
      </c>
    </row>
    <row r="366" spans="1:9" s="17" customFormat="1" x14ac:dyDescent="0.25">
      <c r="A366" s="38">
        <v>364</v>
      </c>
      <c r="B366" s="38" t="s">
        <v>64</v>
      </c>
      <c r="C366" s="38" t="s">
        <v>1700</v>
      </c>
      <c r="D366" s="84">
        <v>38827</v>
      </c>
      <c r="E366" s="47" t="s">
        <v>320</v>
      </c>
      <c r="F366" s="47" t="s">
        <v>280</v>
      </c>
      <c r="G366" s="232">
        <v>1.0343</v>
      </c>
      <c r="H366" s="40" t="s">
        <v>1827</v>
      </c>
      <c r="I366" s="103">
        <v>5</v>
      </c>
    </row>
    <row r="367" spans="1:9" s="17" customFormat="1" x14ac:dyDescent="0.25">
      <c r="A367" s="38">
        <v>365</v>
      </c>
      <c r="B367" s="38" t="s">
        <v>64</v>
      </c>
      <c r="C367" s="38" t="s">
        <v>1700</v>
      </c>
      <c r="D367" s="84">
        <v>38827</v>
      </c>
      <c r="E367" s="47" t="s">
        <v>321</v>
      </c>
      <c r="F367" s="47" t="s">
        <v>280</v>
      </c>
      <c r="G367" s="232">
        <v>1.2877000000000001</v>
      </c>
      <c r="H367" s="40" t="s">
        <v>1828</v>
      </c>
      <c r="I367" s="103">
        <v>5</v>
      </c>
    </row>
    <row r="368" spans="1:9" s="17" customFormat="1" x14ac:dyDescent="0.25">
      <c r="A368" s="38">
        <v>366</v>
      </c>
      <c r="B368" s="38" t="s">
        <v>64</v>
      </c>
      <c r="C368" s="38" t="s">
        <v>1700</v>
      </c>
      <c r="D368" s="84">
        <v>40079</v>
      </c>
      <c r="E368" s="47" t="s">
        <v>322</v>
      </c>
      <c r="F368" s="47" t="s">
        <v>323</v>
      </c>
      <c r="G368" s="108">
        <v>72.581299999999999</v>
      </c>
      <c r="H368" s="40" t="s">
        <v>1993</v>
      </c>
      <c r="I368" s="103">
        <v>3</v>
      </c>
    </row>
    <row r="369" spans="1:9" s="17" customFormat="1" x14ac:dyDescent="0.25">
      <c r="A369" s="38">
        <v>367</v>
      </c>
      <c r="B369" s="38" t="s">
        <v>64</v>
      </c>
      <c r="C369" s="44" t="s">
        <v>59</v>
      </c>
      <c r="D369" s="80"/>
      <c r="E369" s="47"/>
      <c r="F369" s="47" t="s">
        <v>324</v>
      </c>
      <c r="G369" s="108"/>
      <c r="H369" s="40" t="s">
        <v>2142</v>
      </c>
      <c r="I369" s="103">
        <v>3</v>
      </c>
    </row>
    <row r="370" spans="1:9" s="17" customFormat="1" ht="28.5" x14ac:dyDescent="0.25">
      <c r="A370" s="38">
        <v>368</v>
      </c>
      <c r="B370" s="38" t="s">
        <v>64</v>
      </c>
      <c r="C370" s="44" t="s">
        <v>59</v>
      </c>
      <c r="D370" s="80"/>
      <c r="E370" s="47"/>
      <c r="F370" s="47" t="s">
        <v>2434</v>
      </c>
      <c r="G370" s="108">
        <v>18.760000000000002</v>
      </c>
      <c r="H370" s="40" t="s">
        <v>1994</v>
      </c>
      <c r="I370" s="103">
        <v>3</v>
      </c>
    </row>
    <row r="371" spans="1:9" s="17" customFormat="1" ht="28.5" x14ac:dyDescent="0.25">
      <c r="A371" s="38">
        <v>369</v>
      </c>
      <c r="B371" s="38" t="s">
        <v>64</v>
      </c>
      <c r="C371" s="44" t="s">
        <v>59</v>
      </c>
      <c r="D371" s="80"/>
      <c r="E371" s="47"/>
      <c r="F371" s="47" t="s">
        <v>325</v>
      </c>
      <c r="G371" s="108">
        <v>10.039999999999999</v>
      </c>
      <c r="H371" s="40" t="s">
        <v>1995</v>
      </c>
      <c r="I371" s="103">
        <v>7</v>
      </c>
    </row>
    <row r="372" spans="1:9" s="17" customFormat="1" x14ac:dyDescent="0.25">
      <c r="A372" s="38">
        <v>370</v>
      </c>
      <c r="B372" s="38" t="s">
        <v>64</v>
      </c>
      <c r="C372" s="44" t="s">
        <v>59</v>
      </c>
      <c r="D372" s="80"/>
      <c r="E372" s="47"/>
      <c r="F372" s="47" t="s">
        <v>2222</v>
      </c>
      <c r="G372" s="108">
        <v>7.01</v>
      </c>
      <c r="H372" s="40" t="s">
        <v>1829</v>
      </c>
      <c r="I372" s="103">
        <v>3</v>
      </c>
    </row>
    <row r="373" spans="1:9" s="17" customFormat="1" x14ac:dyDescent="0.25">
      <c r="A373" s="38">
        <v>371</v>
      </c>
      <c r="B373" s="38" t="s">
        <v>64</v>
      </c>
      <c r="C373" s="44" t="s">
        <v>59</v>
      </c>
      <c r="D373" s="80"/>
      <c r="E373" s="47"/>
      <c r="F373" s="47" t="s">
        <v>2223</v>
      </c>
      <c r="G373" s="108">
        <v>41.1</v>
      </c>
      <c r="H373" s="40" t="s">
        <v>1988</v>
      </c>
      <c r="I373" s="103">
        <v>3</v>
      </c>
    </row>
    <row r="374" spans="1:9" s="17" customFormat="1" ht="28.5" x14ac:dyDescent="0.25">
      <c r="A374" s="38">
        <v>372</v>
      </c>
      <c r="B374" s="38" t="s">
        <v>64</v>
      </c>
      <c r="C374" s="44" t="s">
        <v>59</v>
      </c>
      <c r="D374" s="80"/>
      <c r="E374" s="47"/>
      <c r="F374" s="47" t="s">
        <v>2461</v>
      </c>
      <c r="G374" s="108">
        <v>328.08</v>
      </c>
      <c r="H374" s="40" t="s">
        <v>2143</v>
      </c>
      <c r="I374" s="103">
        <v>3</v>
      </c>
    </row>
    <row r="375" spans="1:9" s="17" customFormat="1" x14ac:dyDescent="0.25">
      <c r="A375" s="38">
        <v>373</v>
      </c>
      <c r="B375" s="38" t="s">
        <v>64</v>
      </c>
      <c r="C375" s="44" t="s">
        <v>59</v>
      </c>
      <c r="D375" s="80"/>
      <c r="E375" s="47"/>
      <c r="F375" s="47" t="s">
        <v>326</v>
      </c>
      <c r="G375" s="108">
        <v>10.75</v>
      </c>
      <c r="H375" s="40" t="s">
        <v>2144</v>
      </c>
      <c r="I375" s="103">
        <v>7</v>
      </c>
    </row>
    <row r="376" spans="1:9" s="17" customFormat="1" x14ac:dyDescent="0.25">
      <c r="A376" s="38">
        <v>374</v>
      </c>
      <c r="B376" s="38" t="s">
        <v>64</v>
      </c>
      <c r="C376" s="44" t="s">
        <v>59</v>
      </c>
      <c r="D376" s="80"/>
      <c r="E376" s="47"/>
      <c r="F376" s="47" t="s">
        <v>2462</v>
      </c>
      <c r="G376" s="108">
        <v>5.5</v>
      </c>
      <c r="H376" s="40" t="s">
        <v>1830</v>
      </c>
      <c r="I376" s="103">
        <v>7</v>
      </c>
    </row>
    <row r="377" spans="1:9" s="17" customFormat="1" x14ac:dyDescent="0.25">
      <c r="A377" s="38">
        <v>375</v>
      </c>
      <c r="B377" s="38" t="s">
        <v>64</v>
      </c>
      <c r="C377" s="44" t="s">
        <v>59</v>
      </c>
      <c r="D377" s="80"/>
      <c r="E377" s="47"/>
      <c r="F377" s="47" t="s">
        <v>327</v>
      </c>
      <c r="G377" s="108">
        <v>26.32</v>
      </c>
      <c r="H377" s="40" t="s">
        <v>2145</v>
      </c>
      <c r="I377" s="103">
        <v>7</v>
      </c>
    </row>
    <row r="378" spans="1:9" s="17" customFormat="1" x14ac:dyDescent="0.25">
      <c r="A378" s="38">
        <v>376</v>
      </c>
      <c r="B378" s="38" t="s">
        <v>64</v>
      </c>
      <c r="C378" s="44" t="s">
        <v>59</v>
      </c>
      <c r="D378" s="80"/>
      <c r="E378" s="47"/>
      <c r="F378" s="47" t="s">
        <v>66</v>
      </c>
      <c r="G378" s="108"/>
      <c r="H378" s="40" t="s">
        <v>2146</v>
      </c>
      <c r="I378" s="103">
        <v>7</v>
      </c>
    </row>
    <row r="379" spans="1:9" s="17" customFormat="1" ht="28.5" x14ac:dyDescent="0.25">
      <c r="A379" s="38">
        <v>377</v>
      </c>
      <c r="B379" s="38" t="s">
        <v>64</v>
      </c>
      <c r="C379" s="44" t="s">
        <v>59</v>
      </c>
      <c r="D379" s="80"/>
      <c r="E379" s="47"/>
      <c r="F379" s="47" t="s">
        <v>2435</v>
      </c>
      <c r="G379" s="108"/>
      <c r="H379" s="40" t="s">
        <v>1831</v>
      </c>
      <c r="I379" s="103">
        <v>7</v>
      </c>
    </row>
    <row r="380" spans="1:9" s="17" customFormat="1" x14ac:dyDescent="0.25">
      <c r="A380" s="38">
        <v>378</v>
      </c>
      <c r="B380" s="38" t="s">
        <v>64</v>
      </c>
      <c r="C380" s="44" t="s">
        <v>59</v>
      </c>
      <c r="D380" s="80"/>
      <c r="E380" s="47"/>
      <c r="F380" s="47" t="s">
        <v>220</v>
      </c>
      <c r="G380" s="108">
        <v>18.690000000000001</v>
      </c>
      <c r="H380" s="40" t="s">
        <v>2147</v>
      </c>
      <c r="I380" s="103">
        <v>7</v>
      </c>
    </row>
    <row r="381" spans="1:9" s="17" customFormat="1" x14ac:dyDescent="0.25">
      <c r="A381" s="38">
        <v>379</v>
      </c>
      <c r="B381" s="38" t="s">
        <v>64</v>
      </c>
      <c r="C381" s="44" t="s">
        <v>59</v>
      </c>
      <c r="D381" s="80"/>
      <c r="E381" s="47"/>
      <c r="F381" s="47" t="s">
        <v>2436</v>
      </c>
      <c r="G381" s="108">
        <v>145</v>
      </c>
      <c r="H381" s="40" t="s">
        <v>1832</v>
      </c>
      <c r="I381" s="103">
        <v>1</v>
      </c>
    </row>
    <row r="382" spans="1:9" s="17" customFormat="1" x14ac:dyDescent="0.25">
      <c r="A382" s="38">
        <v>380</v>
      </c>
      <c r="B382" s="38" t="s">
        <v>64</v>
      </c>
      <c r="C382" s="44" t="s">
        <v>59</v>
      </c>
      <c r="D382" s="80"/>
      <c r="E382" s="47"/>
      <c r="F382" s="47" t="s">
        <v>213</v>
      </c>
      <c r="G382" s="108">
        <v>0.3</v>
      </c>
      <c r="H382" s="40" t="s">
        <v>1833</v>
      </c>
      <c r="I382" s="103">
        <v>7</v>
      </c>
    </row>
    <row r="383" spans="1:9" s="17" customFormat="1" x14ac:dyDescent="0.25">
      <c r="A383" s="38">
        <v>381</v>
      </c>
      <c r="B383" s="38" t="s">
        <v>64</v>
      </c>
      <c r="C383" s="44" t="s">
        <v>59</v>
      </c>
      <c r="D383" s="80"/>
      <c r="E383" s="47"/>
      <c r="F383" s="47" t="s">
        <v>190</v>
      </c>
      <c r="G383" s="108">
        <v>4.46</v>
      </c>
      <c r="H383" s="40" t="s">
        <v>2148</v>
      </c>
      <c r="I383" s="103">
        <v>7</v>
      </c>
    </row>
    <row r="384" spans="1:9" s="17" customFormat="1" x14ac:dyDescent="0.25">
      <c r="A384" s="38">
        <v>382</v>
      </c>
      <c r="B384" s="38" t="s">
        <v>64</v>
      </c>
      <c r="C384" s="44" t="s">
        <v>59</v>
      </c>
      <c r="D384" s="80"/>
      <c r="E384" s="47"/>
      <c r="F384" s="47" t="s">
        <v>328</v>
      </c>
      <c r="G384" s="108">
        <v>2.06</v>
      </c>
      <c r="H384" s="40" t="s">
        <v>2149</v>
      </c>
      <c r="I384" s="103">
        <v>7</v>
      </c>
    </row>
    <row r="385" spans="1:9" s="17" customFormat="1" x14ac:dyDescent="0.25">
      <c r="A385" s="38">
        <v>383</v>
      </c>
      <c r="B385" s="38" t="s">
        <v>64</v>
      </c>
      <c r="C385" s="44" t="s">
        <v>59</v>
      </c>
      <c r="D385" s="80"/>
      <c r="E385" s="47"/>
      <c r="F385" s="47" t="s">
        <v>326</v>
      </c>
      <c r="G385" s="108">
        <v>0.56000000000000005</v>
      </c>
      <c r="H385" s="40" t="s">
        <v>2150</v>
      </c>
      <c r="I385" s="103">
        <v>7</v>
      </c>
    </row>
    <row r="386" spans="1:9" s="17" customFormat="1" x14ac:dyDescent="0.25">
      <c r="A386" s="38">
        <v>384</v>
      </c>
      <c r="B386" s="38" t="s">
        <v>64</v>
      </c>
      <c r="C386" s="44" t="s">
        <v>59</v>
      </c>
      <c r="D386" s="80"/>
      <c r="E386" s="47"/>
      <c r="F386" s="47" t="s">
        <v>326</v>
      </c>
      <c r="G386" s="108">
        <v>0.89</v>
      </c>
      <c r="H386" s="40" t="s">
        <v>2151</v>
      </c>
      <c r="I386" s="103">
        <v>7</v>
      </c>
    </row>
    <row r="387" spans="1:9" s="17" customFormat="1" x14ac:dyDescent="0.25">
      <c r="A387" s="38">
        <v>385</v>
      </c>
      <c r="B387" s="38" t="s">
        <v>64</v>
      </c>
      <c r="C387" s="44" t="s">
        <v>59</v>
      </c>
      <c r="D387" s="80"/>
      <c r="E387" s="47"/>
      <c r="F387" s="47" t="s">
        <v>329</v>
      </c>
      <c r="G387" s="108">
        <v>22.35</v>
      </c>
      <c r="H387" s="40" t="s">
        <v>2152</v>
      </c>
      <c r="I387" s="103">
        <v>7</v>
      </c>
    </row>
    <row r="388" spans="1:9" s="17" customFormat="1" x14ac:dyDescent="0.25">
      <c r="A388" s="38">
        <v>386</v>
      </c>
      <c r="B388" s="38" t="s">
        <v>64</v>
      </c>
      <c r="C388" s="44" t="s">
        <v>59</v>
      </c>
      <c r="D388" s="80"/>
      <c r="E388" s="47"/>
      <c r="F388" s="47" t="s">
        <v>213</v>
      </c>
      <c r="G388" s="108">
        <v>3.65</v>
      </c>
      <c r="H388" s="40" t="s">
        <v>1834</v>
      </c>
      <c r="I388" s="103">
        <v>7</v>
      </c>
    </row>
    <row r="389" spans="1:9" s="17" customFormat="1" x14ac:dyDescent="0.25">
      <c r="A389" s="38">
        <v>387</v>
      </c>
      <c r="B389" s="38" t="s">
        <v>64</v>
      </c>
      <c r="C389" s="44" t="s">
        <v>59</v>
      </c>
      <c r="D389" s="80"/>
      <c r="E389" s="47"/>
      <c r="F389" s="47" t="s">
        <v>330</v>
      </c>
      <c r="G389" s="108">
        <v>0.88</v>
      </c>
      <c r="H389" s="40" t="s">
        <v>2153</v>
      </c>
      <c r="I389" s="103">
        <v>7</v>
      </c>
    </row>
    <row r="390" spans="1:9" s="17" customFormat="1" x14ac:dyDescent="0.25">
      <c r="A390" s="38">
        <v>388</v>
      </c>
      <c r="B390" s="38" t="s">
        <v>64</v>
      </c>
      <c r="C390" s="44" t="s">
        <v>59</v>
      </c>
      <c r="D390" s="80"/>
      <c r="E390" s="47"/>
      <c r="F390" s="47" t="s">
        <v>245</v>
      </c>
      <c r="G390" s="108">
        <v>2.08</v>
      </c>
      <c r="H390" s="40" t="s">
        <v>2154</v>
      </c>
      <c r="I390" s="103">
        <v>7</v>
      </c>
    </row>
    <row r="391" spans="1:9" s="17" customFormat="1" x14ac:dyDescent="0.25">
      <c r="A391" s="38">
        <v>389</v>
      </c>
      <c r="B391" s="38" t="s">
        <v>64</v>
      </c>
      <c r="C391" s="44" t="s">
        <v>59</v>
      </c>
      <c r="D391" s="80"/>
      <c r="E391" s="47"/>
      <c r="F391" s="47" t="s">
        <v>331</v>
      </c>
      <c r="G391" s="108">
        <v>11.71</v>
      </c>
      <c r="H391" s="40" t="s">
        <v>2155</v>
      </c>
      <c r="I391" s="103">
        <v>7</v>
      </c>
    </row>
    <row r="392" spans="1:9" s="17" customFormat="1" x14ac:dyDescent="0.25">
      <c r="A392" s="38">
        <v>390</v>
      </c>
      <c r="B392" s="38" t="s">
        <v>64</v>
      </c>
      <c r="C392" s="44" t="s">
        <v>59</v>
      </c>
      <c r="D392" s="80"/>
      <c r="E392" s="47"/>
      <c r="F392" s="47" t="s">
        <v>332</v>
      </c>
      <c r="G392" s="108">
        <v>0.56999999999999995</v>
      </c>
      <c r="H392" s="40" t="s">
        <v>2156</v>
      </c>
      <c r="I392" s="103">
        <v>7</v>
      </c>
    </row>
    <row r="393" spans="1:9" s="17" customFormat="1" x14ac:dyDescent="0.25">
      <c r="A393" s="38">
        <v>391</v>
      </c>
      <c r="B393" s="38" t="s">
        <v>64</v>
      </c>
      <c r="C393" s="44" t="s">
        <v>59</v>
      </c>
      <c r="D393" s="80"/>
      <c r="E393" s="47"/>
      <c r="F393" s="47" t="s">
        <v>190</v>
      </c>
      <c r="G393" s="108">
        <v>5.31</v>
      </c>
      <c r="H393" s="40" t="s">
        <v>2157</v>
      </c>
      <c r="I393" s="103">
        <v>7</v>
      </c>
    </row>
    <row r="394" spans="1:9" s="17" customFormat="1" x14ac:dyDescent="0.25">
      <c r="A394" s="38">
        <v>392</v>
      </c>
      <c r="B394" s="38" t="s">
        <v>64</v>
      </c>
      <c r="C394" s="44" t="s">
        <v>59</v>
      </c>
      <c r="D394" s="80"/>
      <c r="E394" s="47"/>
      <c r="F394" s="47" t="s">
        <v>331</v>
      </c>
      <c r="G394" s="108">
        <v>1.7</v>
      </c>
      <c r="H394" s="40" t="s">
        <v>1835</v>
      </c>
      <c r="I394" s="103">
        <v>7</v>
      </c>
    </row>
    <row r="395" spans="1:9" s="17" customFormat="1" x14ac:dyDescent="0.25">
      <c r="A395" s="38">
        <v>393</v>
      </c>
      <c r="B395" s="38" t="s">
        <v>64</v>
      </c>
      <c r="C395" s="44" t="s">
        <v>59</v>
      </c>
      <c r="D395" s="80"/>
      <c r="E395" s="47"/>
      <c r="F395" s="47" t="s">
        <v>332</v>
      </c>
      <c r="G395" s="108">
        <v>0.43</v>
      </c>
      <c r="H395" s="40" t="s">
        <v>1836</v>
      </c>
      <c r="I395" s="103">
        <v>7</v>
      </c>
    </row>
    <row r="396" spans="1:9" s="17" customFormat="1" x14ac:dyDescent="0.25">
      <c r="A396" s="38">
        <v>394</v>
      </c>
      <c r="B396" s="38" t="s">
        <v>64</v>
      </c>
      <c r="C396" s="44" t="s">
        <v>59</v>
      </c>
      <c r="D396" s="80"/>
      <c r="E396" s="47"/>
      <c r="F396" s="47" t="s">
        <v>190</v>
      </c>
      <c r="G396" s="108">
        <v>5.0199999999999996</v>
      </c>
      <c r="H396" s="40" t="s">
        <v>2158</v>
      </c>
      <c r="I396" s="103">
        <v>7</v>
      </c>
    </row>
    <row r="397" spans="1:9" s="17" customFormat="1" x14ac:dyDescent="0.25">
      <c r="A397" s="38">
        <v>395</v>
      </c>
      <c r="B397" s="38" t="s">
        <v>64</v>
      </c>
      <c r="C397" s="44" t="s">
        <v>59</v>
      </c>
      <c r="D397" s="80"/>
      <c r="E397" s="47"/>
      <c r="F397" s="47" t="s">
        <v>331</v>
      </c>
      <c r="G397" s="108">
        <v>2.62</v>
      </c>
      <c r="H397" s="40" t="s">
        <v>1837</v>
      </c>
      <c r="I397" s="103">
        <v>7</v>
      </c>
    </row>
    <row r="398" spans="1:9" s="17" customFormat="1" x14ac:dyDescent="0.25">
      <c r="A398" s="38">
        <v>396</v>
      </c>
      <c r="B398" s="38" t="s">
        <v>64</v>
      </c>
      <c r="C398" s="44" t="s">
        <v>59</v>
      </c>
      <c r="D398" s="80"/>
      <c r="E398" s="47"/>
      <c r="F398" s="47" t="s">
        <v>331</v>
      </c>
      <c r="G398" s="108">
        <v>2.74</v>
      </c>
      <c r="H398" s="40" t="s">
        <v>1838</v>
      </c>
      <c r="I398" s="103">
        <v>7</v>
      </c>
    </row>
    <row r="399" spans="1:9" s="17" customFormat="1" x14ac:dyDescent="0.25">
      <c r="A399" s="38">
        <v>397</v>
      </c>
      <c r="B399" s="38" t="s">
        <v>64</v>
      </c>
      <c r="C399" s="44" t="s">
        <v>59</v>
      </c>
      <c r="D399" s="80"/>
      <c r="E399" s="47"/>
      <c r="F399" s="47" t="s">
        <v>331</v>
      </c>
      <c r="G399" s="108">
        <v>1.27</v>
      </c>
      <c r="H399" s="40" t="s">
        <v>1839</v>
      </c>
      <c r="I399" s="103">
        <v>7</v>
      </c>
    </row>
    <row r="400" spans="1:9" s="17" customFormat="1" x14ac:dyDescent="0.25">
      <c r="A400" s="38">
        <v>398</v>
      </c>
      <c r="B400" s="38" t="s">
        <v>64</v>
      </c>
      <c r="C400" s="44" t="s">
        <v>59</v>
      </c>
      <c r="D400" s="80"/>
      <c r="E400" s="47"/>
      <c r="F400" s="47" t="s">
        <v>331</v>
      </c>
      <c r="G400" s="108">
        <v>3.3</v>
      </c>
      <c r="H400" s="40" t="s">
        <v>1996</v>
      </c>
      <c r="I400" s="103">
        <v>7</v>
      </c>
    </row>
    <row r="401" spans="1:9" s="17" customFormat="1" x14ac:dyDescent="0.25">
      <c r="A401" s="38">
        <v>399</v>
      </c>
      <c r="B401" s="38" t="s">
        <v>64</v>
      </c>
      <c r="C401" s="44" t="s">
        <v>59</v>
      </c>
      <c r="D401" s="80"/>
      <c r="E401" s="47"/>
      <c r="F401" s="47" t="s">
        <v>333</v>
      </c>
      <c r="G401" s="108">
        <v>3.21</v>
      </c>
      <c r="H401" s="40" t="s">
        <v>1840</v>
      </c>
      <c r="I401" s="103">
        <v>7</v>
      </c>
    </row>
    <row r="402" spans="1:9" s="17" customFormat="1" x14ac:dyDescent="0.25">
      <c r="A402" s="38">
        <v>400</v>
      </c>
      <c r="B402" s="38" t="s">
        <v>64</v>
      </c>
      <c r="C402" s="44" t="s">
        <v>59</v>
      </c>
      <c r="D402" s="80"/>
      <c r="E402" s="47"/>
      <c r="F402" s="47" t="s">
        <v>334</v>
      </c>
      <c r="G402" s="108">
        <v>0.36</v>
      </c>
      <c r="H402" s="40" t="s">
        <v>2159</v>
      </c>
      <c r="I402" s="103">
        <v>7</v>
      </c>
    </row>
    <row r="403" spans="1:9" s="17" customFormat="1" x14ac:dyDescent="0.25">
      <c r="A403" s="38">
        <v>401</v>
      </c>
      <c r="B403" s="38" t="s">
        <v>64</v>
      </c>
      <c r="C403" s="44" t="s">
        <v>59</v>
      </c>
      <c r="D403" s="80"/>
      <c r="E403" s="47"/>
      <c r="F403" s="47" t="s">
        <v>333</v>
      </c>
      <c r="G403" s="108">
        <v>1.29</v>
      </c>
      <c r="H403" s="40" t="s">
        <v>2160</v>
      </c>
      <c r="I403" s="103">
        <v>7</v>
      </c>
    </row>
    <row r="404" spans="1:9" s="17" customFormat="1" x14ac:dyDescent="0.25">
      <c r="A404" s="38">
        <v>402</v>
      </c>
      <c r="B404" s="38" t="s">
        <v>64</v>
      </c>
      <c r="C404" s="44" t="s">
        <v>59</v>
      </c>
      <c r="D404" s="80"/>
      <c r="E404" s="47"/>
      <c r="F404" s="47" t="s">
        <v>335</v>
      </c>
      <c r="G404" s="108">
        <v>8.75</v>
      </c>
      <c r="H404" s="40" t="s">
        <v>1841</v>
      </c>
      <c r="I404" s="103">
        <v>7</v>
      </c>
    </row>
    <row r="405" spans="1:9" s="17" customFormat="1" x14ac:dyDescent="0.25">
      <c r="A405" s="38">
        <v>403</v>
      </c>
      <c r="B405" s="38" t="s">
        <v>64</v>
      </c>
      <c r="C405" s="44" t="s">
        <v>59</v>
      </c>
      <c r="D405" s="80"/>
      <c r="E405" s="47"/>
      <c r="F405" s="47" t="s">
        <v>336</v>
      </c>
      <c r="G405" s="108">
        <v>8.75</v>
      </c>
      <c r="H405" s="40" t="s">
        <v>2161</v>
      </c>
      <c r="I405" s="103">
        <v>7</v>
      </c>
    </row>
    <row r="406" spans="1:9" s="17" customFormat="1" x14ac:dyDescent="0.25">
      <c r="A406" s="38">
        <v>404</v>
      </c>
      <c r="B406" s="38" t="s">
        <v>64</v>
      </c>
      <c r="C406" s="44" t="s">
        <v>59</v>
      </c>
      <c r="D406" s="80"/>
      <c r="E406" s="47"/>
      <c r="F406" s="47" t="s">
        <v>190</v>
      </c>
      <c r="G406" s="108">
        <v>2.86</v>
      </c>
      <c r="H406" s="40" t="s">
        <v>2162</v>
      </c>
      <c r="I406" s="103">
        <v>7</v>
      </c>
    </row>
    <row r="407" spans="1:9" s="17" customFormat="1" x14ac:dyDescent="0.25">
      <c r="A407" s="38">
        <v>405</v>
      </c>
      <c r="B407" s="38" t="s">
        <v>64</v>
      </c>
      <c r="C407" s="44" t="s">
        <v>59</v>
      </c>
      <c r="D407" s="80"/>
      <c r="E407" s="47"/>
      <c r="F407" s="47" t="s">
        <v>245</v>
      </c>
      <c r="G407" s="108">
        <v>10.16</v>
      </c>
      <c r="H407" s="40" t="s">
        <v>2163</v>
      </c>
      <c r="I407" s="103">
        <v>7</v>
      </c>
    </row>
    <row r="408" spans="1:9" s="17" customFormat="1" x14ac:dyDescent="0.25">
      <c r="A408" s="38">
        <v>406</v>
      </c>
      <c r="B408" s="38" t="s">
        <v>64</v>
      </c>
      <c r="C408" s="44" t="s">
        <v>59</v>
      </c>
      <c r="D408" s="80" t="s">
        <v>337</v>
      </c>
      <c r="E408" s="47"/>
      <c r="F408" s="47" t="s">
        <v>331</v>
      </c>
      <c r="G408" s="108">
        <v>2.7</v>
      </c>
      <c r="H408" s="40" t="s">
        <v>1842</v>
      </c>
      <c r="I408" s="103">
        <v>7</v>
      </c>
    </row>
    <row r="409" spans="1:9" s="17" customFormat="1" x14ac:dyDescent="0.25">
      <c r="A409" s="38">
        <v>407</v>
      </c>
      <c r="B409" s="38" t="s">
        <v>64</v>
      </c>
      <c r="C409" s="44" t="s">
        <v>59</v>
      </c>
      <c r="D409" s="80"/>
      <c r="E409" s="47"/>
      <c r="F409" s="47" t="s">
        <v>335</v>
      </c>
      <c r="G409" s="108">
        <v>11.79</v>
      </c>
      <c r="H409" s="40" t="s">
        <v>2164</v>
      </c>
      <c r="I409" s="103">
        <v>7</v>
      </c>
    </row>
    <row r="410" spans="1:9" s="17" customFormat="1" x14ac:dyDescent="0.25">
      <c r="A410" s="38">
        <v>408</v>
      </c>
      <c r="B410" s="38" t="s">
        <v>64</v>
      </c>
      <c r="C410" s="44" t="s">
        <v>59</v>
      </c>
      <c r="D410" s="80"/>
      <c r="E410" s="47"/>
      <c r="F410" s="47" t="s">
        <v>331</v>
      </c>
      <c r="G410" s="108">
        <v>1.62</v>
      </c>
      <c r="H410" s="40" t="s">
        <v>1843</v>
      </c>
      <c r="I410" s="103">
        <v>7</v>
      </c>
    </row>
    <row r="411" spans="1:9" s="17" customFormat="1" x14ac:dyDescent="0.25">
      <c r="A411" s="38">
        <v>409</v>
      </c>
      <c r="B411" s="38" t="s">
        <v>64</v>
      </c>
      <c r="C411" s="44" t="s">
        <v>59</v>
      </c>
      <c r="D411" s="80"/>
      <c r="E411" s="47"/>
      <c r="F411" s="47" t="s">
        <v>331</v>
      </c>
      <c r="G411" s="108">
        <v>0.08</v>
      </c>
      <c r="H411" s="40" t="s">
        <v>1844</v>
      </c>
      <c r="I411" s="103">
        <v>7</v>
      </c>
    </row>
    <row r="412" spans="1:9" s="17" customFormat="1" x14ac:dyDescent="0.25">
      <c r="A412" s="38">
        <v>410</v>
      </c>
      <c r="B412" s="38" t="s">
        <v>64</v>
      </c>
      <c r="C412" s="44" t="s">
        <v>59</v>
      </c>
      <c r="D412" s="80"/>
      <c r="E412" s="47"/>
      <c r="F412" s="47" t="s">
        <v>331</v>
      </c>
      <c r="G412" s="108">
        <v>1.38</v>
      </c>
      <c r="H412" s="40" t="s">
        <v>1845</v>
      </c>
      <c r="I412" s="103">
        <v>7</v>
      </c>
    </row>
    <row r="413" spans="1:9" s="17" customFormat="1" x14ac:dyDescent="0.25">
      <c r="A413" s="38">
        <v>411</v>
      </c>
      <c r="B413" s="38" t="s">
        <v>64</v>
      </c>
      <c r="C413" s="44" t="s">
        <v>59</v>
      </c>
      <c r="D413" s="80"/>
      <c r="E413" s="47"/>
      <c r="F413" s="47" t="s">
        <v>331</v>
      </c>
      <c r="G413" s="108">
        <v>1.51</v>
      </c>
      <c r="H413" s="40" t="s">
        <v>1846</v>
      </c>
      <c r="I413" s="103">
        <v>7</v>
      </c>
    </row>
    <row r="414" spans="1:9" s="17" customFormat="1" x14ac:dyDescent="0.25">
      <c r="A414" s="38">
        <v>412</v>
      </c>
      <c r="B414" s="38" t="s">
        <v>64</v>
      </c>
      <c r="C414" s="44" t="s">
        <v>59</v>
      </c>
      <c r="D414" s="80"/>
      <c r="E414" s="47"/>
      <c r="F414" s="47" t="s">
        <v>331</v>
      </c>
      <c r="G414" s="108">
        <v>0.14000000000000001</v>
      </c>
      <c r="H414" s="40" t="s">
        <v>1847</v>
      </c>
      <c r="I414" s="103">
        <v>7</v>
      </c>
    </row>
    <row r="415" spans="1:9" s="17" customFormat="1" x14ac:dyDescent="0.25">
      <c r="A415" s="38">
        <v>413</v>
      </c>
      <c r="B415" s="38" t="s">
        <v>64</v>
      </c>
      <c r="C415" s="44" t="s">
        <v>59</v>
      </c>
      <c r="D415" s="80"/>
      <c r="E415" s="47"/>
      <c r="F415" s="47" t="s">
        <v>331</v>
      </c>
      <c r="G415" s="108">
        <v>1.21</v>
      </c>
      <c r="H415" s="40" t="s">
        <v>1848</v>
      </c>
      <c r="I415" s="103">
        <v>7</v>
      </c>
    </row>
    <row r="416" spans="1:9" s="17" customFormat="1" x14ac:dyDescent="0.25">
      <c r="A416" s="38">
        <v>414</v>
      </c>
      <c r="B416" s="38" t="s">
        <v>64</v>
      </c>
      <c r="C416" s="44" t="s">
        <v>59</v>
      </c>
      <c r="D416" s="80"/>
      <c r="E416" s="47"/>
      <c r="F416" s="47" t="s">
        <v>331</v>
      </c>
      <c r="G416" s="108">
        <v>3.45</v>
      </c>
      <c r="H416" s="40" t="s">
        <v>1849</v>
      </c>
      <c r="I416" s="103">
        <v>7</v>
      </c>
    </row>
    <row r="417" spans="1:9" s="17" customFormat="1" x14ac:dyDescent="0.25">
      <c r="A417" s="38">
        <v>415</v>
      </c>
      <c r="B417" s="38" t="s">
        <v>64</v>
      </c>
      <c r="C417" s="44" t="s">
        <v>59</v>
      </c>
      <c r="D417" s="80"/>
      <c r="E417" s="47"/>
      <c r="F417" s="47" t="s">
        <v>331</v>
      </c>
      <c r="G417" s="108">
        <v>1.76</v>
      </c>
      <c r="H417" s="40" t="s">
        <v>1850</v>
      </c>
      <c r="I417" s="103">
        <v>7</v>
      </c>
    </row>
    <row r="418" spans="1:9" s="17" customFormat="1" x14ac:dyDescent="0.25">
      <c r="A418" s="38">
        <v>416</v>
      </c>
      <c r="B418" s="38" t="s">
        <v>64</v>
      </c>
      <c r="C418" s="44" t="s">
        <v>59</v>
      </c>
      <c r="D418" s="80"/>
      <c r="E418" s="47"/>
      <c r="F418" s="47" t="s">
        <v>190</v>
      </c>
      <c r="G418" s="108">
        <v>26.51</v>
      </c>
      <c r="H418" s="40" t="s">
        <v>2165</v>
      </c>
      <c r="I418" s="103">
        <v>7</v>
      </c>
    </row>
    <row r="419" spans="1:9" s="17" customFormat="1" x14ac:dyDescent="0.25">
      <c r="A419" s="38">
        <v>417</v>
      </c>
      <c r="B419" s="38" t="s">
        <v>64</v>
      </c>
      <c r="C419" s="44" t="s">
        <v>59</v>
      </c>
      <c r="D419" s="80"/>
      <c r="E419" s="47"/>
      <c r="F419" s="47" t="s">
        <v>331</v>
      </c>
      <c r="G419" s="108">
        <v>1.79</v>
      </c>
      <c r="H419" s="40" t="s">
        <v>1851</v>
      </c>
      <c r="I419" s="103">
        <v>7</v>
      </c>
    </row>
    <row r="420" spans="1:9" s="17" customFormat="1" x14ac:dyDescent="0.25">
      <c r="A420" s="38">
        <v>418</v>
      </c>
      <c r="B420" s="38" t="s">
        <v>64</v>
      </c>
      <c r="C420" s="44" t="s">
        <v>59</v>
      </c>
      <c r="D420" s="80"/>
      <c r="E420" s="47"/>
      <c r="F420" s="47" t="s">
        <v>190</v>
      </c>
      <c r="G420" s="108">
        <v>2.5499999999999998</v>
      </c>
      <c r="H420" s="40" t="s">
        <v>2166</v>
      </c>
      <c r="I420" s="103">
        <v>7</v>
      </c>
    </row>
    <row r="421" spans="1:9" s="17" customFormat="1" x14ac:dyDescent="0.25">
      <c r="A421" s="38">
        <v>419</v>
      </c>
      <c r="B421" s="38" t="s">
        <v>64</v>
      </c>
      <c r="C421" s="44" t="s">
        <v>59</v>
      </c>
      <c r="D421" s="80"/>
      <c r="E421" s="47"/>
      <c r="F421" s="47" t="s">
        <v>331</v>
      </c>
      <c r="G421" s="108">
        <v>0.41</v>
      </c>
      <c r="H421" s="40" t="s">
        <v>1852</v>
      </c>
      <c r="I421" s="103">
        <v>7</v>
      </c>
    </row>
    <row r="422" spans="1:9" s="17" customFormat="1" x14ac:dyDescent="0.25">
      <c r="A422" s="38">
        <v>420</v>
      </c>
      <c r="B422" s="38" t="s">
        <v>64</v>
      </c>
      <c r="C422" s="44" t="s">
        <v>59</v>
      </c>
      <c r="D422" s="80"/>
      <c r="E422" s="47"/>
      <c r="F422" s="47" t="s">
        <v>190</v>
      </c>
      <c r="G422" s="108">
        <v>5.04</v>
      </c>
      <c r="H422" s="40" t="s">
        <v>2167</v>
      </c>
      <c r="I422" s="103">
        <v>7</v>
      </c>
    </row>
    <row r="423" spans="1:9" s="17" customFormat="1" x14ac:dyDescent="0.25">
      <c r="A423" s="38">
        <v>421</v>
      </c>
      <c r="B423" s="38" t="s">
        <v>64</v>
      </c>
      <c r="C423" s="44" t="s">
        <v>59</v>
      </c>
      <c r="D423" s="80"/>
      <c r="E423" s="47"/>
      <c r="F423" s="47" t="s">
        <v>213</v>
      </c>
      <c r="G423" s="108">
        <v>0.15</v>
      </c>
      <c r="H423" s="40" t="s">
        <v>1853</v>
      </c>
      <c r="I423" s="103">
        <v>7</v>
      </c>
    </row>
    <row r="424" spans="1:9" s="17" customFormat="1" x14ac:dyDescent="0.25">
      <c r="A424" s="38">
        <v>422</v>
      </c>
      <c r="B424" s="38" t="s">
        <v>64</v>
      </c>
      <c r="C424" s="44" t="s">
        <v>59</v>
      </c>
      <c r="D424" s="80"/>
      <c r="E424" s="47"/>
      <c r="F424" s="47" t="s">
        <v>190</v>
      </c>
      <c r="G424" s="108">
        <v>14.23</v>
      </c>
      <c r="H424" s="40" t="s">
        <v>2168</v>
      </c>
      <c r="I424" s="103">
        <v>7</v>
      </c>
    </row>
    <row r="425" spans="1:9" s="17" customFormat="1" x14ac:dyDescent="0.25">
      <c r="A425" s="38">
        <v>423</v>
      </c>
      <c r="B425" s="38" t="s">
        <v>64</v>
      </c>
      <c r="C425" s="44" t="s">
        <v>59</v>
      </c>
      <c r="D425" s="80"/>
      <c r="E425" s="47"/>
      <c r="F425" s="47" t="s">
        <v>190</v>
      </c>
      <c r="G425" s="108"/>
      <c r="H425" s="40" t="s">
        <v>1970</v>
      </c>
      <c r="I425" s="103">
        <v>7</v>
      </c>
    </row>
    <row r="426" spans="1:9" s="17" customFormat="1" x14ac:dyDescent="0.25">
      <c r="A426" s="38">
        <v>424</v>
      </c>
      <c r="B426" s="38" t="s">
        <v>64</v>
      </c>
      <c r="C426" s="44" t="s">
        <v>59</v>
      </c>
      <c r="D426" s="80"/>
      <c r="E426" s="47"/>
      <c r="F426" s="47" t="s">
        <v>190</v>
      </c>
      <c r="G426" s="108">
        <v>3.08</v>
      </c>
      <c r="H426" s="40" t="s">
        <v>2169</v>
      </c>
      <c r="I426" s="103">
        <v>7</v>
      </c>
    </row>
    <row r="427" spans="1:9" s="17" customFormat="1" x14ac:dyDescent="0.25">
      <c r="A427" s="38">
        <v>425</v>
      </c>
      <c r="B427" s="38" t="s">
        <v>64</v>
      </c>
      <c r="C427" s="44" t="s">
        <v>59</v>
      </c>
      <c r="D427" s="80"/>
      <c r="E427" s="47"/>
      <c r="F427" s="47" t="s">
        <v>330</v>
      </c>
      <c r="G427" s="108">
        <v>0.45</v>
      </c>
      <c r="H427" s="22" t="s">
        <v>2484</v>
      </c>
      <c r="I427" s="103">
        <v>7</v>
      </c>
    </row>
    <row r="428" spans="1:9" s="17" customFormat="1" x14ac:dyDescent="0.25">
      <c r="A428" s="38">
        <v>426</v>
      </c>
      <c r="B428" s="38" t="s">
        <v>64</v>
      </c>
      <c r="C428" s="44" t="s">
        <v>59</v>
      </c>
      <c r="D428" s="80"/>
      <c r="E428" s="47"/>
      <c r="F428" s="47" t="s">
        <v>190</v>
      </c>
      <c r="G428" s="108">
        <v>3.08</v>
      </c>
      <c r="H428" s="40" t="s">
        <v>2170</v>
      </c>
      <c r="I428" s="103">
        <v>7</v>
      </c>
    </row>
    <row r="429" spans="1:9" s="17" customFormat="1" x14ac:dyDescent="0.25">
      <c r="A429" s="38">
        <v>427</v>
      </c>
      <c r="B429" s="38" t="s">
        <v>64</v>
      </c>
      <c r="C429" s="44" t="s">
        <v>59</v>
      </c>
      <c r="D429" s="80"/>
      <c r="E429" s="47"/>
      <c r="F429" s="47" t="s">
        <v>213</v>
      </c>
      <c r="G429" s="108">
        <v>0.25</v>
      </c>
      <c r="H429" s="40" t="s">
        <v>1854</v>
      </c>
      <c r="I429" s="103">
        <v>7</v>
      </c>
    </row>
    <row r="430" spans="1:9" s="17" customFormat="1" x14ac:dyDescent="0.25">
      <c r="A430" s="38">
        <v>428</v>
      </c>
      <c r="B430" s="38" t="s">
        <v>64</v>
      </c>
      <c r="C430" s="44" t="s">
        <v>59</v>
      </c>
      <c r="D430" s="80"/>
      <c r="E430" s="47"/>
      <c r="F430" s="47" t="s">
        <v>245</v>
      </c>
      <c r="G430" s="108">
        <v>16.190000000000001</v>
      </c>
      <c r="H430" s="40" t="s">
        <v>1981</v>
      </c>
      <c r="I430" s="103">
        <v>7</v>
      </c>
    </row>
    <row r="431" spans="1:9" s="17" customFormat="1" x14ac:dyDescent="0.25">
      <c r="A431" s="38">
        <v>429</v>
      </c>
      <c r="B431" s="38" t="s">
        <v>64</v>
      </c>
      <c r="C431" s="44" t="s">
        <v>59</v>
      </c>
      <c r="D431" s="80"/>
      <c r="E431" s="47"/>
      <c r="F431" s="47" t="s">
        <v>331</v>
      </c>
      <c r="G431" s="108">
        <v>2.2999999999999998</v>
      </c>
      <c r="H431" s="40" t="s">
        <v>2171</v>
      </c>
      <c r="I431" s="103">
        <v>7</v>
      </c>
    </row>
    <row r="432" spans="1:9" s="17" customFormat="1" x14ac:dyDescent="0.25">
      <c r="A432" s="38">
        <v>430</v>
      </c>
      <c r="B432" s="38" t="s">
        <v>64</v>
      </c>
      <c r="C432" s="44" t="s">
        <v>59</v>
      </c>
      <c r="D432" s="80" t="s">
        <v>337</v>
      </c>
      <c r="E432" s="47"/>
      <c r="F432" s="47" t="s">
        <v>331</v>
      </c>
      <c r="G432" s="108">
        <v>0.51</v>
      </c>
      <c r="H432" s="40" t="s">
        <v>1855</v>
      </c>
      <c r="I432" s="103">
        <v>7</v>
      </c>
    </row>
    <row r="433" spans="1:9" s="17" customFormat="1" x14ac:dyDescent="0.25">
      <c r="A433" s="38">
        <v>431</v>
      </c>
      <c r="B433" s="38" t="s">
        <v>64</v>
      </c>
      <c r="C433" s="44" t="s">
        <v>59</v>
      </c>
      <c r="D433" s="80"/>
      <c r="E433" s="47"/>
      <c r="F433" s="47" t="s">
        <v>190</v>
      </c>
      <c r="G433" s="108">
        <v>2.52</v>
      </c>
      <c r="H433" s="40" t="s">
        <v>2172</v>
      </c>
      <c r="I433" s="103">
        <v>7</v>
      </c>
    </row>
    <row r="434" spans="1:9" s="17" customFormat="1" x14ac:dyDescent="0.25">
      <c r="A434" s="38">
        <v>432</v>
      </c>
      <c r="B434" s="38" t="s">
        <v>64</v>
      </c>
      <c r="C434" s="44" t="s">
        <v>59</v>
      </c>
      <c r="D434" s="80"/>
      <c r="E434" s="47"/>
      <c r="F434" s="47" t="s">
        <v>338</v>
      </c>
      <c r="G434" s="108">
        <v>2.3199999999999998</v>
      </c>
      <c r="H434" s="40" t="s">
        <v>1856</v>
      </c>
      <c r="I434" s="103">
        <v>7</v>
      </c>
    </row>
    <row r="435" spans="1:9" s="17" customFormat="1" x14ac:dyDescent="0.25">
      <c r="A435" s="38">
        <v>433</v>
      </c>
      <c r="B435" s="38" t="s">
        <v>64</v>
      </c>
      <c r="C435" s="44" t="s">
        <v>59</v>
      </c>
      <c r="D435" s="80"/>
      <c r="E435" s="47"/>
      <c r="F435" s="47" t="s">
        <v>190</v>
      </c>
      <c r="G435" s="108">
        <v>3.25</v>
      </c>
      <c r="H435" s="40" t="s">
        <v>2173</v>
      </c>
      <c r="I435" s="103">
        <v>7</v>
      </c>
    </row>
    <row r="436" spans="1:9" s="17" customFormat="1" x14ac:dyDescent="0.25">
      <c r="A436" s="38">
        <v>434</v>
      </c>
      <c r="B436" s="38" t="s">
        <v>64</v>
      </c>
      <c r="C436" s="44" t="s">
        <v>59</v>
      </c>
      <c r="D436" s="80"/>
      <c r="E436" s="47"/>
      <c r="F436" s="47" t="s">
        <v>245</v>
      </c>
      <c r="G436" s="108">
        <v>0.45</v>
      </c>
      <c r="H436" s="40" t="s">
        <v>2174</v>
      </c>
      <c r="I436" s="103">
        <v>7</v>
      </c>
    </row>
    <row r="437" spans="1:9" s="17" customFormat="1" x14ac:dyDescent="0.25">
      <c r="A437" s="38">
        <v>435</v>
      </c>
      <c r="B437" s="38" t="s">
        <v>64</v>
      </c>
      <c r="C437" s="44" t="s">
        <v>59</v>
      </c>
      <c r="D437" s="80"/>
      <c r="E437" s="47"/>
      <c r="F437" s="47" t="s">
        <v>326</v>
      </c>
      <c r="G437" s="108">
        <v>0.89</v>
      </c>
      <c r="H437" s="40" t="s">
        <v>2175</v>
      </c>
      <c r="I437" s="103">
        <v>7</v>
      </c>
    </row>
    <row r="438" spans="1:9" s="17" customFormat="1" x14ac:dyDescent="0.25">
      <c r="A438" s="38">
        <v>436</v>
      </c>
      <c r="B438" s="38" t="s">
        <v>64</v>
      </c>
      <c r="C438" s="44" t="s">
        <v>59</v>
      </c>
      <c r="D438" s="80"/>
      <c r="E438" s="47"/>
      <c r="F438" s="47" t="s">
        <v>326</v>
      </c>
      <c r="G438" s="108">
        <v>1.8</v>
      </c>
      <c r="H438" s="40" t="s">
        <v>2176</v>
      </c>
      <c r="I438" s="103">
        <v>7</v>
      </c>
    </row>
    <row r="439" spans="1:9" s="17" customFormat="1" x14ac:dyDescent="0.25">
      <c r="A439" s="38">
        <v>437</v>
      </c>
      <c r="B439" s="38" t="s">
        <v>64</v>
      </c>
      <c r="C439" s="44" t="s">
        <v>59</v>
      </c>
      <c r="D439" s="80"/>
      <c r="E439" s="47"/>
      <c r="F439" s="47" t="s">
        <v>213</v>
      </c>
      <c r="G439" s="108">
        <v>16.46</v>
      </c>
      <c r="H439" s="40" t="s">
        <v>2177</v>
      </c>
      <c r="I439" s="103">
        <v>7</v>
      </c>
    </row>
    <row r="440" spans="1:9" s="17" customFormat="1" x14ac:dyDescent="0.25">
      <c r="A440" s="38">
        <v>438</v>
      </c>
      <c r="B440" s="38" t="s">
        <v>64</v>
      </c>
      <c r="C440" s="44" t="s">
        <v>59</v>
      </c>
      <c r="D440" s="80" t="s">
        <v>337</v>
      </c>
      <c r="E440" s="47"/>
      <c r="F440" s="47" t="s">
        <v>339</v>
      </c>
      <c r="G440" s="108">
        <v>0.08</v>
      </c>
      <c r="H440" s="40" t="s">
        <v>2178</v>
      </c>
      <c r="I440" s="103">
        <v>7</v>
      </c>
    </row>
    <row r="441" spans="1:9" s="17" customFormat="1" x14ac:dyDescent="0.25">
      <c r="A441" s="38">
        <v>439</v>
      </c>
      <c r="B441" s="38" t="s">
        <v>64</v>
      </c>
      <c r="C441" s="44" t="s">
        <v>59</v>
      </c>
      <c r="D441" s="80"/>
      <c r="E441" s="47"/>
      <c r="F441" s="47" t="s">
        <v>332</v>
      </c>
      <c r="G441" s="108">
        <v>0.04</v>
      </c>
      <c r="H441" s="40" t="s">
        <v>2179</v>
      </c>
      <c r="I441" s="103">
        <v>7</v>
      </c>
    </row>
    <row r="442" spans="1:9" s="17" customFormat="1" x14ac:dyDescent="0.25">
      <c r="A442" s="38">
        <v>440</v>
      </c>
      <c r="B442" s="38" t="s">
        <v>64</v>
      </c>
      <c r="C442" s="44" t="s">
        <v>59</v>
      </c>
      <c r="D442" s="80"/>
      <c r="E442" s="47"/>
      <c r="F442" s="47" t="s">
        <v>326</v>
      </c>
      <c r="G442" s="108">
        <v>1.86</v>
      </c>
      <c r="H442" s="40" t="s">
        <v>1857</v>
      </c>
      <c r="I442" s="103">
        <v>7</v>
      </c>
    </row>
    <row r="443" spans="1:9" s="17" customFormat="1" x14ac:dyDescent="0.25">
      <c r="A443" s="38">
        <v>441</v>
      </c>
      <c r="B443" s="38" t="s">
        <v>64</v>
      </c>
      <c r="C443" s="44" t="s">
        <v>59</v>
      </c>
      <c r="D443" s="80"/>
      <c r="E443" s="47"/>
      <c r="F443" s="47" t="s">
        <v>331</v>
      </c>
      <c r="G443" s="108">
        <v>0.68</v>
      </c>
      <c r="H443" s="40" t="s">
        <v>1858</v>
      </c>
      <c r="I443" s="103">
        <v>7</v>
      </c>
    </row>
    <row r="444" spans="1:9" s="17" customFormat="1" x14ac:dyDescent="0.25">
      <c r="A444" s="38">
        <v>442</v>
      </c>
      <c r="B444" s="38" t="s">
        <v>64</v>
      </c>
      <c r="C444" s="44" t="s">
        <v>59</v>
      </c>
      <c r="D444" s="80"/>
      <c r="E444" s="47"/>
      <c r="F444" s="47" t="s">
        <v>331</v>
      </c>
      <c r="G444" s="108">
        <v>0.27</v>
      </c>
      <c r="H444" s="40" t="s">
        <v>1859</v>
      </c>
      <c r="I444" s="103">
        <v>7</v>
      </c>
    </row>
    <row r="445" spans="1:9" s="17" customFormat="1" x14ac:dyDescent="0.25">
      <c r="A445" s="38">
        <v>443</v>
      </c>
      <c r="B445" s="38" t="s">
        <v>64</v>
      </c>
      <c r="C445" s="44" t="s">
        <v>59</v>
      </c>
      <c r="D445" s="80"/>
      <c r="E445" s="47"/>
      <c r="F445" s="47" t="s">
        <v>333</v>
      </c>
      <c r="G445" s="108">
        <v>3.52</v>
      </c>
      <c r="H445" s="40" t="s">
        <v>2180</v>
      </c>
      <c r="I445" s="103">
        <v>7</v>
      </c>
    </row>
    <row r="446" spans="1:9" s="17" customFormat="1" x14ac:dyDescent="0.25">
      <c r="A446" s="38">
        <v>444</v>
      </c>
      <c r="B446" s="38" t="s">
        <v>64</v>
      </c>
      <c r="C446" s="44" t="s">
        <v>59</v>
      </c>
      <c r="D446" s="80"/>
      <c r="E446" s="47"/>
      <c r="F446" s="47" t="s">
        <v>331</v>
      </c>
      <c r="G446" s="108">
        <v>7.34</v>
      </c>
      <c r="H446" s="40" t="s">
        <v>2181</v>
      </c>
      <c r="I446" s="103">
        <v>7</v>
      </c>
    </row>
    <row r="447" spans="1:9" s="17" customFormat="1" x14ac:dyDescent="0.25">
      <c r="A447" s="38">
        <v>445</v>
      </c>
      <c r="B447" s="38" t="s">
        <v>64</v>
      </c>
      <c r="C447" s="44" t="s">
        <v>59</v>
      </c>
      <c r="D447" s="80" t="s">
        <v>337</v>
      </c>
      <c r="E447" s="47"/>
      <c r="F447" s="47" t="s">
        <v>213</v>
      </c>
      <c r="G447" s="108">
        <v>0.05</v>
      </c>
      <c r="H447" s="40" t="s">
        <v>1860</v>
      </c>
      <c r="I447" s="103">
        <v>7</v>
      </c>
    </row>
    <row r="448" spans="1:9" s="17" customFormat="1" x14ac:dyDescent="0.25">
      <c r="A448" s="38">
        <v>446</v>
      </c>
      <c r="B448" s="38" t="s">
        <v>64</v>
      </c>
      <c r="C448" s="44" t="s">
        <v>59</v>
      </c>
      <c r="D448" s="80" t="s">
        <v>337</v>
      </c>
      <c r="E448" s="47"/>
      <c r="F448" s="47" t="s">
        <v>213</v>
      </c>
      <c r="G448" s="108">
        <v>0.08</v>
      </c>
      <c r="H448" s="40" t="s">
        <v>1997</v>
      </c>
      <c r="I448" s="103">
        <v>7</v>
      </c>
    </row>
    <row r="449" spans="1:9" s="17" customFormat="1" x14ac:dyDescent="0.25">
      <c r="A449" s="38">
        <v>447</v>
      </c>
      <c r="B449" s="38" t="s">
        <v>64</v>
      </c>
      <c r="C449" s="44" t="s">
        <v>59</v>
      </c>
      <c r="D449" s="80"/>
      <c r="E449" s="47"/>
      <c r="F449" s="47" t="s">
        <v>213</v>
      </c>
      <c r="G449" s="108">
        <v>2</v>
      </c>
      <c r="H449" s="40" t="s">
        <v>2182</v>
      </c>
      <c r="I449" s="103">
        <v>7</v>
      </c>
    </row>
    <row r="450" spans="1:9" s="17" customFormat="1" x14ac:dyDescent="0.25">
      <c r="A450" s="38">
        <v>448</v>
      </c>
      <c r="B450" s="38" t="s">
        <v>64</v>
      </c>
      <c r="C450" s="44" t="s">
        <v>59</v>
      </c>
      <c r="D450" s="80"/>
      <c r="E450" s="47"/>
      <c r="F450" s="47" t="s">
        <v>213</v>
      </c>
      <c r="G450" s="108">
        <v>0.48</v>
      </c>
      <c r="H450" s="40" t="s">
        <v>1861</v>
      </c>
      <c r="I450" s="103">
        <v>7</v>
      </c>
    </row>
    <row r="451" spans="1:9" s="17" customFormat="1" x14ac:dyDescent="0.25">
      <c r="A451" s="38">
        <v>449</v>
      </c>
      <c r="B451" s="38" t="s">
        <v>64</v>
      </c>
      <c r="C451" s="44" t="s">
        <v>59</v>
      </c>
      <c r="D451" s="80"/>
      <c r="E451" s="47"/>
      <c r="F451" s="47" t="s">
        <v>213</v>
      </c>
      <c r="G451" s="108">
        <v>0.16</v>
      </c>
      <c r="H451" s="40" t="s">
        <v>1862</v>
      </c>
      <c r="I451" s="103">
        <v>7</v>
      </c>
    </row>
    <row r="452" spans="1:9" s="17" customFormat="1" x14ac:dyDescent="0.25">
      <c r="A452" s="38">
        <v>450</v>
      </c>
      <c r="B452" s="38" t="s">
        <v>64</v>
      </c>
      <c r="C452" s="44" t="s">
        <v>59</v>
      </c>
      <c r="D452" s="80"/>
      <c r="E452" s="47"/>
      <c r="F452" s="47" t="s">
        <v>213</v>
      </c>
      <c r="G452" s="108">
        <v>0.06</v>
      </c>
      <c r="H452" s="40" t="s">
        <v>1998</v>
      </c>
      <c r="I452" s="103">
        <v>7</v>
      </c>
    </row>
    <row r="453" spans="1:9" s="17" customFormat="1" x14ac:dyDescent="0.25">
      <c r="A453" s="38">
        <v>451</v>
      </c>
      <c r="B453" s="38" t="s">
        <v>64</v>
      </c>
      <c r="C453" s="44" t="s">
        <v>59</v>
      </c>
      <c r="D453" s="80"/>
      <c r="E453" s="47"/>
      <c r="F453" s="47" t="s">
        <v>340</v>
      </c>
      <c r="G453" s="108">
        <v>13.47</v>
      </c>
      <c r="H453" s="40" t="s">
        <v>2183</v>
      </c>
      <c r="I453" s="103">
        <v>7</v>
      </c>
    </row>
    <row r="454" spans="1:9" s="17" customFormat="1" x14ac:dyDescent="0.25">
      <c r="A454" s="38">
        <v>452</v>
      </c>
      <c r="B454" s="38" t="s">
        <v>64</v>
      </c>
      <c r="C454" s="44" t="s">
        <v>59</v>
      </c>
      <c r="D454" s="80"/>
      <c r="E454" s="47"/>
      <c r="F454" s="47" t="s">
        <v>341</v>
      </c>
      <c r="G454" s="108">
        <v>10.16</v>
      </c>
      <c r="H454" s="40" t="s">
        <v>2184</v>
      </c>
      <c r="I454" s="103">
        <v>7</v>
      </c>
    </row>
    <row r="455" spans="1:9" s="17" customFormat="1" ht="28.5" x14ac:dyDescent="0.25">
      <c r="A455" s="38">
        <v>453</v>
      </c>
      <c r="B455" s="38" t="s">
        <v>64</v>
      </c>
      <c r="C455" s="15" t="s">
        <v>59</v>
      </c>
      <c r="D455" s="80"/>
      <c r="E455" s="47"/>
      <c r="F455" s="2" t="s">
        <v>190</v>
      </c>
      <c r="G455" s="108">
        <v>0.95</v>
      </c>
      <c r="H455" s="22" t="s">
        <v>1999</v>
      </c>
      <c r="I455" s="103">
        <v>7</v>
      </c>
    </row>
    <row r="456" spans="1:9" s="17" customFormat="1" x14ac:dyDescent="0.25">
      <c r="A456" s="38">
        <v>454</v>
      </c>
      <c r="B456" s="38" t="s">
        <v>64</v>
      </c>
      <c r="C456" s="44" t="s">
        <v>59</v>
      </c>
      <c r="D456" s="80"/>
      <c r="E456" s="47"/>
      <c r="F456" s="47" t="s">
        <v>333</v>
      </c>
      <c r="G456" s="108">
        <v>4.45</v>
      </c>
      <c r="H456" s="40" t="s">
        <v>2185</v>
      </c>
      <c r="I456" s="103">
        <v>7</v>
      </c>
    </row>
    <row r="457" spans="1:9" s="17" customFormat="1" x14ac:dyDescent="0.25">
      <c r="A457" s="38">
        <v>455</v>
      </c>
      <c r="B457" s="38" t="s">
        <v>64</v>
      </c>
      <c r="C457" s="44" t="s">
        <v>59</v>
      </c>
      <c r="D457" s="80" t="s">
        <v>337</v>
      </c>
      <c r="E457" s="47"/>
      <c r="F457" s="47" t="s">
        <v>328</v>
      </c>
      <c r="G457" s="108">
        <v>5.0599999999999996</v>
      </c>
      <c r="H457" s="40" t="s">
        <v>1863</v>
      </c>
      <c r="I457" s="103">
        <v>7</v>
      </c>
    </row>
    <row r="458" spans="1:9" s="17" customFormat="1" x14ac:dyDescent="0.25">
      <c r="A458" s="38">
        <v>456</v>
      </c>
      <c r="B458" s="38" t="s">
        <v>64</v>
      </c>
      <c r="C458" s="44" t="s">
        <v>59</v>
      </c>
      <c r="D458" s="80"/>
      <c r="E458" s="47"/>
      <c r="F458" s="47" t="s">
        <v>338</v>
      </c>
      <c r="G458" s="108">
        <v>0.1</v>
      </c>
      <c r="H458" s="40" t="s">
        <v>1864</v>
      </c>
      <c r="I458" s="103">
        <v>7</v>
      </c>
    </row>
    <row r="459" spans="1:9" s="17" customFormat="1" ht="28.5" x14ac:dyDescent="0.25">
      <c r="A459" s="38">
        <v>457</v>
      </c>
      <c r="B459" s="38" t="s">
        <v>64</v>
      </c>
      <c r="C459" s="44" t="s">
        <v>59</v>
      </c>
      <c r="D459" s="80"/>
      <c r="E459" s="47"/>
      <c r="F459" s="47" t="s">
        <v>338</v>
      </c>
      <c r="G459" s="108">
        <v>5.82</v>
      </c>
      <c r="H459" s="40" t="s">
        <v>2000</v>
      </c>
      <c r="I459" s="103">
        <v>7</v>
      </c>
    </row>
    <row r="460" spans="1:9" s="17" customFormat="1" ht="28.5" x14ac:dyDescent="0.25">
      <c r="A460" s="38">
        <v>458</v>
      </c>
      <c r="B460" s="38" t="s">
        <v>64</v>
      </c>
      <c r="C460" s="44" t="s">
        <v>59</v>
      </c>
      <c r="D460" s="80"/>
      <c r="E460" s="47"/>
      <c r="F460" s="47" t="s">
        <v>2242</v>
      </c>
      <c r="G460" s="108">
        <v>11.21</v>
      </c>
      <c r="H460" s="40" t="s">
        <v>2187</v>
      </c>
      <c r="I460" s="103">
        <v>7</v>
      </c>
    </row>
    <row r="461" spans="1:9" s="17" customFormat="1" x14ac:dyDescent="0.25">
      <c r="A461" s="38">
        <v>459</v>
      </c>
      <c r="B461" s="38" t="s">
        <v>64</v>
      </c>
      <c r="C461" s="44" t="s">
        <v>59</v>
      </c>
      <c r="D461" s="80" t="s">
        <v>337</v>
      </c>
      <c r="E461" s="47"/>
      <c r="F461" s="47" t="s">
        <v>229</v>
      </c>
      <c r="G461" s="108">
        <v>8.06</v>
      </c>
      <c r="H461" s="40" t="s">
        <v>1865</v>
      </c>
      <c r="I461" s="103">
        <v>7</v>
      </c>
    </row>
    <row r="462" spans="1:9" s="17" customFormat="1" ht="28.5" x14ac:dyDescent="0.25">
      <c r="A462" s="38">
        <v>460</v>
      </c>
      <c r="B462" s="38" t="s">
        <v>64</v>
      </c>
      <c r="C462" s="44" t="s">
        <v>59</v>
      </c>
      <c r="D462" s="80" t="s">
        <v>337</v>
      </c>
      <c r="E462" s="47"/>
      <c r="F462" s="47" t="s">
        <v>328</v>
      </c>
      <c r="G462" s="108">
        <v>1.44</v>
      </c>
      <c r="H462" s="40" t="s">
        <v>2186</v>
      </c>
      <c r="I462" s="103">
        <v>7</v>
      </c>
    </row>
    <row r="463" spans="1:9" s="17" customFormat="1" ht="28.5" x14ac:dyDescent="0.25">
      <c r="A463" s="38">
        <v>461</v>
      </c>
      <c r="B463" s="38" t="s">
        <v>64</v>
      </c>
      <c r="C463" s="44" t="s">
        <v>59</v>
      </c>
      <c r="D463" s="80" t="s">
        <v>337</v>
      </c>
      <c r="E463" s="47"/>
      <c r="F463" s="47" t="s">
        <v>342</v>
      </c>
      <c r="G463" s="108">
        <v>10</v>
      </c>
      <c r="H463" s="40" t="s">
        <v>1866</v>
      </c>
      <c r="I463" s="103">
        <v>7</v>
      </c>
    </row>
    <row r="464" spans="1:9" s="17" customFormat="1" ht="28.5" x14ac:dyDescent="0.25">
      <c r="A464" s="38">
        <v>462</v>
      </c>
      <c r="B464" s="38" t="s">
        <v>64</v>
      </c>
      <c r="C464" s="44" t="s">
        <v>59</v>
      </c>
      <c r="D464" s="80" t="s">
        <v>337</v>
      </c>
      <c r="E464" s="47"/>
      <c r="F464" s="47" t="s">
        <v>343</v>
      </c>
      <c r="G464" s="108">
        <v>17</v>
      </c>
      <c r="H464" s="40" t="s">
        <v>1866</v>
      </c>
      <c r="I464" s="103">
        <v>7</v>
      </c>
    </row>
    <row r="465" spans="1:9" s="17" customFormat="1" ht="28.5" x14ac:dyDescent="0.25">
      <c r="A465" s="38">
        <v>463</v>
      </c>
      <c r="B465" s="38" t="s">
        <v>64</v>
      </c>
      <c r="C465" s="44" t="s">
        <v>59</v>
      </c>
      <c r="D465" s="80" t="s">
        <v>337</v>
      </c>
      <c r="E465" s="47"/>
      <c r="F465" s="47" t="s">
        <v>330</v>
      </c>
      <c r="G465" s="108">
        <v>0.75</v>
      </c>
      <c r="H465" s="40" t="s">
        <v>1867</v>
      </c>
      <c r="I465" s="103">
        <v>7</v>
      </c>
    </row>
    <row r="466" spans="1:9" s="17" customFormat="1" x14ac:dyDescent="0.25">
      <c r="A466" s="38">
        <v>464</v>
      </c>
      <c r="B466" s="38" t="s">
        <v>64</v>
      </c>
      <c r="C466" s="44" t="s">
        <v>59</v>
      </c>
      <c r="D466" s="80" t="s">
        <v>337</v>
      </c>
      <c r="E466" s="47"/>
      <c r="F466" s="47" t="s">
        <v>344</v>
      </c>
      <c r="G466" s="108">
        <v>2.16</v>
      </c>
      <c r="H466" s="40" t="s">
        <v>1868</v>
      </c>
      <c r="I466" s="103">
        <v>7</v>
      </c>
    </row>
    <row r="467" spans="1:9" s="17" customFormat="1" x14ac:dyDescent="0.25">
      <c r="A467" s="38">
        <v>465</v>
      </c>
      <c r="B467" s="38" t="s">
        <v>64</v>
      </c>
      <c r="C467" s="44" t="s">
        <v>59</v>
      </c>
      <c r="D467" s="80" t="s">
        <v>337</v>
      </c>
      <c r="E467" s="47"/>
      <c r="F467" s="47" t="s">
        <v>345</v>
      </c>
      <c r="G467" s="108">
        <v>0.56999999999999995</v>
      </c>
      <c r="H467" s="40" t="s">
        <v>1869</v>
      </c>
      <c r="I467" s="103">
        <v>7</v>
      </c>
    </row>
    <row r="468" spans="1:9" s="17" customFormat="1" x14ac:dyDescent="0.25">
      <c r="A468" s="38">
        <v>466</v>
      </c>
      <c r="B468" s="38" t="s">
        <v>64</v>
      </c>
      <c r="C468" s="44" t="s">
        <v>59</v>
      </c>
      <c r="D468" s="80" t="s">
        <v>337</v>
      </c>
      <c r="E468" s="47"/>
      <c r="F468" s="47" t="s">
        <v>346</v>
      </c>
      <c r="G468" s="108">
        <v>9.7899999999999991</v>
      </c>
      <c r="H468" s="40" t="s">
        <v>2188</v>
      </c>
      <c r="I468" s="103">
        <v>7</v>
      </c>
    </row>
    <row r="469" spans="1:9" s="17" customFormat="1" x14ac:dyDescent="0.25">
      <c r="A469" s="38">
        <v>467</v>
      </c>
      <c r="B469" s="38" t="s">
        <v>64</v>
      </c>
      <c r="C469" s="44" t="s">
        <v>59</v>
      </c>
      <c r="D469" s="80" t="s">
        <v>337</v>
      </c>
      <c r="E469" s="47"/>
      <c r="F469" s="47" t="s">
        <v>190</v>
      </c>
      <c r="G469" s="108">
        <v>1.31</v>
      </c>
      <c r="H469" s="40" t="s">
        <v>1870</v>
      </c>
      <c r="I469" s="103">
        <v>7</v>
      </c>
    </row>
    <row r="470" spans="1:9" s="17" customFormat="1" x14ac:dyDescent="0.25">
      <c r="A470" s="38">
        <v>468</v>
      </c>
      <c r="B470" s="38" t="s">
        <v>64</v>
      </c>
      <c r="C470" s="44" t="s">
        <v>59</v>
      </c>
      <c r="D470" s="80"/>
      <c r="E470" s="47"/>
      <c r="F470" s="47" t="s">
        <v>190</v>
      </c>
      <c r="G470" s="108">
        <v>1.5</v>
      </c>
      <c r="H470" s="40" t="s">
        <v>2191</v>
      </c>
      <c r="I470" s="103">
        <v>7</v>
      </c>
    </row>
    <row r="471" spans="1:9" s="17" customFormat="1" ht="28.5" x14ac:dyDescent="0.25">
      <c r="A471" s="38">
        <v>469</v>
      </c>
      <c r="B471" s="38" t="s">
        <v>64</v>
      </c>
      <c r="C471" s="44" t="s">
        <v>59</v>
      </c>
      <c r="D471" s="80"/>
      <c r="E471" s="47"/>
      <c r="F471" s="47" t="s">
        <v>338</v>
      </c>
      <c r="G471" s="108">
        <v>2.3199999999999998</v>
      </c>
      <c r="H471" s="40" t="s">
        <v>2190</v>
      </c>
      <c r="I471" s="103">
        <v>7</v>
      </c>
    </row>
    <row r="472" spans="1:9" s="17" customFormat="1" x14ac:dyDescent="0.25">
      <c r="A472" s="38">
        <v>470</v>
      </c>
      <c r="B472" s="38" t="s">
        <v>64</v>
      </c>
      <c r="C472" s="44" t="s">
        <v>59</v>
      </c>
      <c r="D472" s="80"/>
      <c r="E472" s="47"/>
      <c r="F472" s="47" t="s">
        <v>336</v>
      </c>
      <c r="G472" s="108">
        <v>0.69</v>
      </c>
      <c r="H472" s="40" t="s">
        <v>2189</v>
      </c>
      <c r="I472" s="103">
        <v>7</v>
      </c>
    </row>
    <row r="473" spans="1:9" s="17" customFormat="1" ht="28.5" x14ac:dyDescent="0.25">
      <c r="A473" s="38">
        <v>471</v>
      </c>
      <c r="B473" s="38" t="s">
        <v>64</v>
      </c>
      <c r="C473" s="44" t="s">
        <v>59</v>
      </c>
      <c r="D473" s="80"/>
      <c r="E473" s="47"/>
      <c r="F473" s="47" t="s">
        <v>347</v>
      </c>
      <c r="G473" s="108">
        <v>15.36</v>
      </c>
      <c r="H473" s="40" t="s">
        <v>1871</v>
      </c>
      <c r="I473" s="103">
        <v>7</v>
      </c>
    </row>
    <row r="474" spans="1:9" s="17" customFormat="1" x14ac:dyDescent="0.25">
      <c r="A474" s="38">
        <v>472</v>
      </c>
      <c r="B474" s="38" t="s">
        <v>64</v>
      </c>
      <c r="C474" s="44" t="s">
        <v>59</v>
      </c>
      <c r="D474" s="80"/>
      <c r="E474" s="47"/>
      <c r="F474" s="47" t="s">
        <v>348</v>
      </c>
      <c r="G474" s="108">
        <v>46.27</v>
      </c>
      <c r="H474" s="40" t="s">
        <v>2192</v>
      </c>
      <c r="I474" s="103">
        <v>7</v>
      </c>
    </row>
    <row r="475" spans="1:9" s="17" customFormat="1" ht="28.5" x14ac:dyDescent="0.25">
      <c r="A475" s="38">
        <v>473</v>
      </c>
      <c r="B475" s="38" t="s">
        <v>64</v>
      </c>
      <c r="C475" s="44" t="s">
        <v>59</v>
      </c>
      <c r="D475" s="80"/>
      <c r="E475" s="47"/>
      <c r="F475" s="47" t="s">
        <v>336</v>
      </c>
      <c r="G475" s="108"/>
      <c r="H475" s="40" t="s">
        <v>2193</v>
      </c>
      <c r="I475" s="103">
        <v>7</v>
      </c>
    </row>
    <row r="476" spans="1:9" s="17" customFormat="1" x14ac:dyDescent="0.25">
      <c r="A476" s="38">
        <v>474</v>
      </c>
      <c r="B476" s="38" t="s">
        <v>64</v>
      </c>
      <c r="C476" s="44" t="s">
        <v>59</v>
      </c>
      <c r="D476" s="80"/>
      <c r="E476" s="47"/>
      <c r="F476" s="47" t="s">
        <v>349</v>
      </c>
      <c r="G476" s="108">
        <v>0.41</v>
      </c>
      <c r="H476" s="40" t="s">
        <v>2194</v>
      </c>
      <c r="I476" s="103">
        <v>7</v>
      </c>
    </row>
    <row r="477" spans="1:9" s="17" customFormat="1" x14ac:dyDescent="0.25">
      <c r="A477" s="38">
        <v>475</v>
      </c>
      <c r="B477" s="38" t="s">
        <v>64</v>
      </c>
      <c r="C477" s="44" t="s">
        <v>59</v>
      </c>
      <c r="D477" s="80"/>
      <c r="E477" s="47"/>
      <c r="F477" s="47" t="s">
        <v>350</v>
      </c>
      <c r="G477" s="108">
        <v>6.2</v>
      </c>
      <c r="H477" s="40" t="s">
        <v>2195</v>
      </c>
      <c r="I477" s="103">
        <v>7</v>
      </c>
    </row>
    <row r="478" spans="1:9" s="17" customFormat="1" x14ac:dyDescent="0.25">
      <c r="A478" s="38">
        <v>476</v>
      </c>
      <c r="B478" s="38" t="s">
        <v>64</v>
      </c>
      <c r="C478" s="44" t="s">
        <v>59</v>
      </c>
      <c r="D478" s="80"/>
      <c r="E478" s="47"/>
      <c r="F478" s="47" t="s">
        <v>351</v>
      </c>
      <c r="G478" s="108">
        <v>7.09</v>
      </c>
      <c r="H478" s="40" t="s">
        <v>1872</v>
      </c>
      <c r="I478" s="103">
        <v>7</v>
      </c>
    </row>
    <row r="479" spans="1:9" s="17" customFormat="1" x14ac:dyDescent="0.25">
      <c r="A479" s="38">
        <v>477</v>
      </c>
      <c r="B479" s="38" t="s">
        <v>64</v>
      </c>
      <c r="C479" s="44" t="s">
        <v>59</v>
      </c>
      <c r="D479" s="80"/>
      <c r="E479" s="47"/>
      <c r="F479" s="47" t="s">
        <v>352</v>
      </c>
      <c r="G479" s="108">
        <v>0.09</v>
      </c>
      <c r="H479" s="40" t="s">
        <v>1873</v>
      </c>
      <c r="I479" s="103">
        <v>7</v>
      </c>
    </row>
    <row r="480" spans="1:9" s="17" customFormat="1" x14ac:dyDescent="0.25">
      <c r="A480" s="38">
        <v>478</v>
      </c>
      <c r="B480" s="38" t="s">
        <v>64</v>
      </c>
      <c r="C480" s="44" t="s">
        <v>59</v>
      </c>
      <c r="D480" s="80"/>
      <c r="E480" s="47"/>
      <c r="F480" s="47" t="s">
        <v>213</v>
      </c>
      <c r="G480" s="108">
        <v>11.36</v>
      </c>
      <c r="H480" s="40" t="s">
        <v>2012</v>
      </c>
      <c r="I480" s="103">
        <v>7</v>
      </c>
    </row>
    <row r="481" spans="1:9" s="17" customFormat="1" x14ac:dyDescent="0.25">
      <c r="A481" s="38">
        <v>479</v>
      </c>
      <c r="B481" s="38" t="s">
        <v>64</v>
      </c>
      <c r="C481" s="44" t="s">
        <v>59</v>
      </c>
      <c r="D481" s="80"/>
      <c r="E481" s="47"/>
      <c r="F481" s="47" t="s">
        <v>213</v>
      </c>
      <c r="G481" s="108"/>
      <c r="H481" s="40" t="s">
        <v>1874</v>
      </c>
      <c r="I481" s="103">
        <v>7</v>
      </c>
    </row>
    <row r="482" spans="1:9" s="17" customFormat="1" x14ac:dyDescent="0.25">
      <c r="A482" s="38">
        <v>480</v>
      </c>
      <c r="B482" s="38" t="s">
        <v>64</v>
      </c>
      <c r="C482" s="44" t="s">
        <v>59</v>
      </c>
      <c r="D482" s="80"/>
      <c r="E482" s="47"/>
      <c r="F482" s="47" t="s">
        <v>353</v>
      </c>
      <c r="G482" s="108">
        <v>18.64</v>
      </c>
      <c r="H482" s="40" t="s">
        <v>2196</v>
      </c>
      <c r="I482" s="103">
        <v>7</v>
      </c>
    </row>
    <row r="483" spans="1:9" s="17" customFormat="1" x14ac:dyDescent="0.25">
      <c r="A483" s="38">
        <v>481</v>
      </c>
      <c r="B483" s="38" t="s">
        <v>64</v>
      </c>
      <c r="C483" s="44" t="s">
        <v>59</v>
      </c>
      <c r="D483" s="80"/>
      <c r="E483" s="47"/>
      <c r="F483" s="47" t="s">
        <v>354</v>
      </c>
      <c r="G483" s="108">
        <v>1.72</v>
      </c>
      <c r="H483" s="40" t="s">
        <v>1875</v>
      </c>
      <c r="I483" s="103">
        <v>7</v>
      </c>
    </row>
    <row r="484" spans="1:9" s="17" customFormat="1" x14ac:dyDescent="0.25">
      <c r="A484" s="38">
        <v>482</v>
      </c>
      <c r="B484" s="38" t="s">
        <v>64</v>
      </c>
      <c r="C484" s="44" t="s">
        <v>59</v>
      </c>
      <c r="D484" s="80"/>
      <c r="E484" s="47"/>
      <c r="F484" s="47" t="s">
        <v>326</v>
      </c>
      <c r="G484" s="108">
        <v>2.87</v>
      </c>
      <c r="H484" s="40" t="s">
        <v>2197</v>
      </c>
      <c r="I484" s="103">
        <v>7</v>
      </c>
    </row>
    <row r="485" spans="1:9" s="17" customFormat="1" x14ac:dyDescent="0.25">
      <c r="A485" s="38">
        <v>483</v>
      </c>
      <c r="B485" s="38" t="s">
        <v>64</v>
      </c>
      <c r="C485" s="44" t="s">
        <v>59</v>
      </c>
      <c r="D485" s="80"/>
      <c r="E485" s="47"/>
      <c r="F485" s="47" t="s">
        <v>355</v>
      </c>
      <c r="G485" s="108">
        <v>0.51</v>
      </c>
      <c r="H485" s="40" t="s">
        <v>1876</v>
      </c>
      <c r="I485" s="103">
        <v>7</v>
      </c>
    </row>
    <row r="486" spans="1:9" s="17" customFormat="1" x14ac:dyDescent="0.25">
      <c r="A486" s="38">
        <v>484</v>
      </c>
      <c r="B486" s="38" t="s">
        <v>64</v>
      </c>
      <c r="C486" s="44" t="s">
        <v>59</v>
      </c>
      <c r="D486" s="80"/>
      <c r="E486" s="47"/>
      <c r="F486" s="47" t="s">
        <v>327</v>
      </c>
      <c r="G486" s="108">
        <v>1.1000000000000001</v>
      </c>
      <c r="H486" s="40" t="s">
        <v>2198</v>
      </c>
      <c r="I486" s="103">
        <v>7</v>
      </c>
    </row>
    <row r="487" spans="1:9" s="17" customFormat="1" x14ac:dyDescent="0.25">
      <c r="A487" s="38">
        <v>485</v>
      </c>
      <c r="B487" s="38" t="s">
        <v>64</v>
      </c>
      <c r="C487" s="44" t="s">
        <v>59</v>
      </c>
      <c r="D487" s="80"/>
      <c r="E487" s="47"/>
      <c r="F487" s="47" t="s">
        <v>2243</v>
      </c>
      <c r="G487" s="108"/>
      <c r="H487" s="40" t="s">
        <v>2199</v>
      </c>
      <c r="I487" s="103">
        <v>7</v>
      </c>
    </row>
    <row r="488" spans="1:9" s="17" customFormat="1" ht="28.5" x14ac:dyDescent="0.25">
      <c r="A488" s="38">
        <v>486</v>
      </c>
      <c r="B488" s="38" t="s">
        <v>64</v>
      </c>
      <c r="C488" s="44" t="s">
        <v>59</v>
      </c>
      <c r="D488" s="80"/>
      <c r="E488" s="47"/>
      <c r="F488" s="47" t="s">
        <v>356</v>
      </c>
      <c r="G488" s="108">
        <v>3.67</v>
      </c>
      <c r="H488" s="40" t="s">
        <v>2200</v>
      </c>
      <c r="I488" s="103">
        <v>7</v>
      </c>
    </row>
    <row r="489" spans="1:9" s="17" customFormat="1" x14ac:dyDescent="0.25">
      <c r="A489" s="38">
        <v>487</v>
      </c>
      <c r="B489" s="38" t="s">
        <v>64</v>
      </c>
      <c r="C489" s="44" t="s">
        <v>59</v>
      </c>
      <c r="D489" s="80"/>
      <c r="E489" s="47"/>
      <c r="F489" s="47" t="s">
        <v>336</v>
      </c>
      <c r="G489" s="108">
        <v>0.64</v>
      </c>
      <c r="H489" s="40" t="s">
        <v>2201</v>
      </c>
      <c r="I489" s="103">
        <v>7</v>
      </c>
    </row>
    <row r="490" spans="1:9" s="17" customFormat="1" x14ac:dyDescent="0.25">
      <c r="A490" s="38">
        <v>488</v>
      </c>
      <c r="B490" s="38" t="s">
        <v>64</v>
      </c>
      <c r="C490" s="44" t="s">
        <v>59</v>
      </c>
      <c r="D490" s="80"/>
      <c r="E490" s="47"/>
      <c r="F490" s="47" t="s">
        <v>330</v>
      </c>
      <c r="G490" s="108">
        <v>2.6</v>
      </c>
      <c r="H490" s="40" t="s">
        <v>1877</v>
      </c>
      <c r="I490" s="103">
        <v>7</v>
      </c>
    </row>
    <row r="491" spans="1:9" s="17" customFormat="1" x14ac:dyDescent="0.25">
      <c r="A491" s="38">
        <v>489</v>
      </c>
      <c r="B491" s="38" t="s">
        <v>64</v>
      </c>
      <c r="C491" s="44" t="s">
        <v>59</v>
      </c>
      <c r="D491" s="80"/>
      <c r="E491" s="47"/>
      <c r="F491" s="47" t="s">
        <v>336</v>
      </c>
      <c r="G491" s="108">
        <v>42.79</v>
      </c>
      <c r="H491" s="40" t="s">
        <v>1878</v>
      </c>
      <c r="I491" s="103">
        <v>7</v>
      </c>
    </row>
    <row r="492" spans="1:9" s="17" customFormat="1" x14ac:dyDescent="0.25">
      <c r="A492" s="38">
        <v>490</v>
      </c>
      <c r="B492" s="38" t="s">
        <v>64</v>
      </c>
      <c r="C492" s="44" t="s">
        <v>59</v>
      </c>
      <c r="D492" s="80"/>
      <c r="E492" s="47"/>
      <c r="F492" s="47" t="s">
        <v>357</v>
      </c>
      <c r="G492" s="108">
        <v>0.17</v>
      </c>
      <c r="H492" s="40" t="s">
        <v>1878</v>
      </c>
      <c r="I492" s="103">
        <v>7</v>
      </c>
    </row>
    <row r="493" spans="1:9" s="17" customFormat="1" x14ac:dyDescent="0.25">
      <c r="A493" s="38">
        <v>491</v>
      </c>
      <c r="B493" s="38" t="s">
        <v>64</v>
      </c>
      <c r="C493" s="44" t="s">
        <v>59</v>
      </c>
      <c r="D493" s="80"/>
      <c r="E493" s="47"/>
      <c r="F493" s="47" t="s">
        <v>358</v>
      </c>
      <c r="G493" s="108"/>
      <c r="H493" s="40" t="s">
        <v>1879</v>
      </c>
      <c r="I493" s="103">
        <v>7</v>
      </c>
    </row>
    <row r="494" spans="1:9" s="17" customFormat="1" x14ac:dyDescent="0.25">
      <c r="A494" s="38">
        <v>492</v>
      </c>
      <c r="B494" s="38" t="s">
        <v>64</v>
      </c>
      <c r="C494" s="44" t="s">
        <v>59</v>
      </c>
      <c r="D494" s="80"/>
      <c r="E494" s="47"/>
      <c r="F494" s="47" t="s">
        <v>326</v>
      </c>
      <c r="G494" s="108">
        <v>8.17</v>
      </c>
      <c r="H494" s="40" t="s">
        <v>2202</v>
      </c>
      <c r="I494" s="103">
        <v>7</v>
      </c>
    </row>
    <row r="495" spans="1:9" s="17" customFormat="1" x14ac:dyDescent="0.25">
      <c r="A495" s="38">
        <v>493</v>
      </c>
      <c r="B495" s="38" t="s">
        <v>64</v>
      </c>
      <c r="C495" s="44" t="s">
        <v>59</v>
      </c>
      <c r="D495" s="80"/>
      <c r="E495" s="47"/>
      <c r="F495" s="47" t="s">
        <v>359</v>
      </c>
      <c r="G495" s="108">
        <v>4.6500000000000004</v>
      </c>
      <c r="H495" s="40" t="s">
        <v>1880</v>
      </c>
      <c r="I495" s="103">
        <v>7</v>
      </c>
    </row>
    <row r="496" spans="1:9" s="17" customFormat="1" x14ac:dyDescent="0.25">
      <c r="A496" s="38">
        <v>494</v>
      </c>
      <c r="B496" s="38" t="s">
        <v>64</v>
      </c>
      <c r="C496" s="44" t="s">
        <v>59</v>
      </c>
      <c r="D496" s="80"/>
      <c r="E496" s="47"/>
      <c r="F496" s="47" t="s">
        <v>245</v>
      </c>
      <c r="G496" s="108"/>
      <c r="H496" s="40" t="s">
        <v>2001</v>
      </c>
      <c r="I496" s="103">
        <v>7</v>
      </c>
    </row>
    <row r="497" spans="1:9" s="17" customFormat="1" x14ac:dyDescent="0.25">
      <c r="A497" s="38">
        <v>495</v>
      </c>
      <c r="B497" s="38" t="s">
        <v>64</v>
      </c>
      <c r="C497" s="44" t="s">
        <v>59</v>
      </c>
      <c r="D497" s="80"/>
      <c r="E497" s="47"/>
      <c r="F497" s="47" t="s">
        <v>190</v>
      </c>
      <c r="G497" s="108">
        <v>7.84</v>
      </c>
      <c r="H497" s="40" t="s">
        <v>2203</v>
      </c>
      <c r="I497" s="103">
        <v>7</v>
      </c>
    </row>
    <row r="498" spans="1:9" s="17" customFormat="1" x14ac:dyDescent="0.25">
      <c r="A498" s="38">
        <v>496</v>
      </c>
      <c r="B498" s="38" t="s">
        <v>64</v>
      </c>
      <c r="C498" s="44" t="s">
        <v>59</v>
      </c>
      <c r="D498" s="80"/>
      <c r="E498" s="47"/>
      <c r="F498" s="47" t="s">
        <v>66</v>
      </c>
      <c r="G498" s="108">
        <v>0.21</v>
      </c>
      <c r="H498" s="40" t="s">
        <v>1881</v>
      </c>
      <c r="I498" s="103">
        <v>7</v>
      </c>
    </row>
    <row r="499" spans="1:9" s="17" customFormat="1" x14ac:dyDescent="0.25">
      <c r="A499" s="38">
        <v>497</v>
      </c>
      <c r="B499" s="38" t="s">
        <v>64</v>
      </c>
      <c r="C499" s="44" t="s">
        <v>59</v>
      </c>
      <c r="D499" s="80"/>
      <c r="E499" s="47"/>
      <c r="F499" s="47" t="s">
        <v>66</v>
      </c>
      <c r="G499" s="108">
        <v>3.33</v>
      </c>
      <c r="H499" s="40" t="s">
        <v>2002</v>
      </c>
      <c r="I499" s="103">
        <v>7</v>
      </c>
    </row>
    <row r="500" spans="1:9" s="17" customFormat="1" x14ac:dyDescent="0.25">
      <c r="A500" s="38">
        <v>498</v>
      </c>
      <c r="B500" s="38" t="s">
        <v>64</v>
      </c>
      <c r="C500" s="44" t="s">
        <v>59</v>
      </c>
      <c r="D500" s="80"/>
      <c r="E500" s="47"/>
      <c r="F500" s="47" t="s">
        <v>2244</v>
      </c>
      <c r="G500" s="108"/>
      <c r="H500" s="40" t="s">
        <v>1882</v>
      </c>
      <c r="I500" s="103">
        <v>6</v>
      </c>
    </row>
    <row r="501" spans="1:9" s="17" customFormat="1" ht="28.5" x14ac:dyDescent="0.25">
      <c r="A501" s="38">
        <v>499</v>
      </c>
      <c r="B501" s="38" t="s">
        <v>64</v>
      </c>
      <c r="C501" s="44" t="s">
        <v>59</v>
      </c>
      <c r="D501" s="80"/>
      <c r="E501" s="47"/>
      <c r="F501" s="47" t="s">
        <v>2245</v>
      </c>
      <c r="G501" s="108"/>
      <c r="H501" s="40" t="s">
        <v>2003</v>
      </c>
      <c r="I501" s="103">
        <v>6</v>
      </c>
    </row>
    <row r="502" spans="1:9" s="17" customFormat="1" x14ac:dyDescent="0.25">
      <c r="A502" s="38">
        <v>500</v>
      </c>
      <c r="B502" s="38" t="s">
        <v>64</v>
      </c>
      <c r="C502" s="44" t="s">
        <v>59</v>
      </c>
      <c r="D502" s="80"/>
      <c r="E502" s="47"/>
      <c r="F502" s="47" t="s">
        <v>360</v>
      </c>
      <c r="G502" s="108">
        <v>0.73</v>
      </c>
      <c r="H502" s="40" t="s">
        <v>2204</v>
      </c>
      <c r="I502" s="103">
        <v>7</v>
      </c>
    </row>
    <row r="503" spans="1:9" s="17" customFormat="1" x14ac:dyDescent="0.25">
      <c r="A503" s="38">
        <v>501</v>
      </c>
      <c r="B503" s="38" t="s">
        <v>64</v>
      </c>
      <c r="C503" s="44" t="s">
        <v>59</v>
      </c>
      <c r="D503" s="80"/>
      <c r="E503" s="47"/>
      <c r="F503" s="47" t="s">
        <v>328</v>
      </c>
      <c r="G503" s="108">
        <v>0.28999999999999998</v>
      </c>
      <c r="H503" s="40" t="s">
        <v>2205</v>
      </c>
      <c r="I503" s="103">
        <v>7</v>
      </c>
    </row>
    <row r="504" spans="1:9" s="17" customFormat="1" x14ac:dyDescent="0.25">
      <c r="A504" s="38">
        <v>502</v>
      </c>
      <c r="B504" s="38" t="s">
        <v>64</v>
      </c>
      <c r="C504" s="44" t="s">
        <v>59</v>
      </c>
      <c r="D504" s="80"/>
      <c r="E504" s="47"/>
      <c r="F504" s="47" t="s">
        <v>328</v>
      </c>
      <c r="G504" s="108">
        <v>1.85</v>
      </c>
      <c r="H504" s="40" t="s">
        <v>1883</v>
      </c>
      <c r="I504" s="103">
        <v>7</v>
      </c>
    </row>
    <row r="505" spans="1:9" s="17" customFormat="1" x14ac:dyDescent="0.25">
      <c r="A505" s="38">
        <v>503</v>
      </c>
      <c r="B505" s="38" t="s">
        <v>64</v>
      </c>
      <c r="C505" s="44" t="s">
        <v>59</v>
      </c>
      <c r="D505" s="80"/>
      <c r="E505" s="47"/>
      <c r="F505" s="47" t="s">
        <v>116</v>
      </c>
      <c r="G505" s="108"/>
      <c r="H505" s="40" t="s">
        <v>1884</v>
      </c>
      <c r="I505" s="103">
        <v>7</v>
      </c>
    </row>
    <row r="506" spans="1:9" s="17" customFormat="1" x14ac:dyDescent="0.25">
      <c r="A506" s="38">
        <v>504</v>
      </c>
      <c r="B506" s="38" t="s">
        <v>64</v>
      </c>
      <c r="C506" s="44" t="s">
        <v>59</v>
      </c>
      <c r="D506" s="80"/>
      <c r="E506" s="47"/>
      <c r="F506" s="47" t="s">
        <v>360</v>
      </c>
      <c r="G506" s="108"/>
      <c r="H506" s="40" t="s">
        <v>2206</v>
      </c>
      <c r="I506" s="103">
        <v>7</v>
      </c>
    </row>
    <row r="507" spans="1:9" s="17" customFormat="1" x14ac:dyDescent="0.25">
      <c r="A507" s="38">
        <v>505</v>
      </c>
      <c r="B507" s="38" t="s">
        <v>64</v>
      </c>
      <c r="C507" s="44" t="s">
        <v>59</v>
      </c>
      <c r="D507" s="80"/>
      <c r="E507" s="47"/>
      <c r="F507" s="47" t="s">
        <v>213</v>
      </c>
      <c r="G507" s="108">
        <v>6.09</v>
      </c>
      <c r="H507" s="40" t="s">
        <v>2004</v>
      </c>
      <c r="I507" s="103">
        <v>7</v>
      </c>
    </row>
    <row r="508" spans="1:9" s="17" customFormat="1" x14ac:dyDescent="0.25">
      <c r="A508" s="38">
        <v>506</v>
      </c>
      <c r="B508" s="38" t="s">
        <v>64</v>
      </c>
      <c r="C508" s="44" t="s">
        <v>59</v>
      </c>
      <c r="D508" s="80"/>
      <c r="E508" s="47"/>
      <c r="F508" s="47" t="s">
        <v>328</v>
      </c>
      <c r="G508" s="108">
        <v>0.06</v>
      </c>
      <c r="H508" s="40" t="s">
        <v>2324</v>
      </c>
      <c r="I508" s="103">
        <v>7</v>
      </c>
    </row>
    <row r="509" spans="1:9" s="17" customFormat="1" x14ac:dyDescent="0.25">
      <c r="A509" s="38">
        <v>507</v>
      </c>
      <c r="B509" s="38" t="s">
        <v>64</v>
      </c>
      <c r="C509" s="44" t="s">
        <v>59</v>
      </c>
      <c r="D509" s="80"/>
      <c r="E509" s="47"/>
      <c r="F509" s="47" t="s">
        <v>328</v>
      </c>
      <c r="G509" s="108">
        <v>0.35</v>
      </c>
      <c r="H509" s="40" t="s">
        <v>1885</v>
      </c>
      <c r="I509" s="103">
        <v>7</v>
      </c>
    </row>
    <row r="510" spans="1:9" s="17" customFormat="1" x14ac:dyDescent="0.25">
      <c r="A510" s="38">
        <v>508</v>
      </c>
      <c r="B510" s="38" t="s">
        <v>64</v>
      </c>
      <c r="C510" s="44" t="s">
        <v>59</v>
      </c>
      <c r="D510" s="80"/>
      <c r="E510" s="47"/>
      <c r="F510" s="47" t="s">
        <v>328</v>
      </c>
      <c r="G510" s="108">
        <v>0.12</v>
      </c>
      <c r="H510" s="40" t="s">
        <v>2325</v>
      </c>
      <c r="I510" s="103">
        <v>7</v>
      </c>
    </row>
    <row r="511" spans="1:9" s="17" customFormat="1" x14ac:dyDescent="0.25">
      <c r="A511" s="38">
        <v>509</v>
      </c>
      <c r="B511" s="38" t="s">
        <v>64</v>
      </c>
      <c r="C511" s="44" t="s">
        <v>59</v>
      </c>
      <c r="D511" s="80"/>
      <c r="E511" s="47"/>
      <c r="F511" s="47" t="s">
        <v>328</v>
      </c>
      <c r="G511" s="108">
        <v>0.05</v>
      </c>
      <c r="H511" s="40" t="s">
        <v>1885</v>
      </c>
      <c r="I511" s="103">
        <v>7</v>
      </c>
    </row>
    <row r="512" spans="1:9" s="17" customFormat="1" x14ac:dyDescent="0.25">
      <c r="A512" s="38">
        <v>510</v>
      </c>
      <c r="B512" s="38" t="s">
        <v>64</v>
      </c>
      <c r="C512" s="44" t="s">
        <v>59</v>
      </c>
      <c r="D512" s="80"/>
      <c r="E512" s="47"/>
      <c r="F512" s="47" t="s">
        <v>326</v>
      </c>
      <c r="G512" s="108">
        <v>0.64</v>
      </c>
      <c r="H512" s="40" t="s">
        <v>1886</v>
      </c>
      <c r="I512" s="103">
        <v>7</v>
      </c>
    </row>
    <row r="513" spans="1:9" s="17" customFormat="1" x14ac:dyDescent="0.25">
      <c r="A513" s="38">
        <v>511</v>
      </c>
      <c r="B513" s="38" t="s">
        <v>64</v>
      </c>
      <c r="C513" s="44" t="s">
        <v>59</v>
      </c>
      <c r="D513" s="80"/>
      <c r="E513" s="47"/>
      <c r="F513" s="47" t="s">
        <v>2246</v>
      </c>
      <c r="G513" s="108">
        <v>1.05</v>
      </c>
      <c r="H513" s="40" t="s">
        <v>1887</v>
      </c>
      <c r="I513" s="103">
        <v>3</v>
      </c>
    </row>
    <row r="514" spans="1:9" s="17" customFormat="1" x14ac:dyDescent="0.25">
      <c r="A514" s="38">
        <v>512</v>
      </c>
      <c r="B514" s="38" t="s">
        <v>64</v>
      </c>
      <c r="C514" s="44" t="s">
        <v>59</v>
      </c>
      <c r="D514" s="80"/>
      <c r="E514" s="47"/>
      <c r="F514" s="47" t="s">
        <v>361</v>
      </c>
      <c r="G514" s="108">
        <v>2.38</v>
      </c>
      <c r="H514" s="40" t="s">
        <v>1888</v>
      </c>
      <c r="I514" s="103">
        <v>3</v>
      </c>
    </row>
    <row r="515" spans="1:9" s="17" customFormat="1" x14ac:dyDescent="0.25">
      <c r="A515" s="38">
        <v>513</v>
      </c>
      <c r="B515" s="38" t="s">
        <v>64</v>
      </c>
      <c r="C515" s="44" t="s">
        <v>59</v>
      </c>
      <c r="D515" s="80"/>
      <c r="E515" s="47"/>
      <c r="F515" s="47" t="s">
        <v>362</v>
      </c>
      <c r="G515" s="238"/>
      <c r="H515" s="40" t="s">
        <v>2207</v>
      </c>
      <c r="I515" s="103">
        <v>3</v>
      </c>
    </row>
    <row r="516" spans="1:9" s="17" customFormat="1" x14ac:dyDescent="0.25">
      <c r="A516" s="38">
        <v>514</v>
      </c>
      <c r="B516" s="38" t="s">
        <v>64</v>
      </c>
      <c r="C516" s="44" t="s">
        <v>59</v>
      </c>
      <c r="D516" s="80"/>
      <c r="E516" s="47"/>
      <c r="F516" s="47" t="s">
        <v>363</v>
      </c>
      <c r="G516" s="237">
        <v>31.8858</v>
      </c>
      <c r="H516" s="40" t="s">
        <v>2208</v>
      </c>
      <c r="I516" s="103">
        <v>3</v>
      </c>
    </row>
    <row r="517" spans="1:9" s="17" customFormat="1" x14ac:dyDescent="0.25">
      <c r="A517" s="38">
        <v>515</v>
      </c>
      <c r="B517" s="38" t="s">
        <v>64</v>
      </c>
      <c r="C517" s="44" t="s">
        <v>59</v>
      </c>
      <c r="D517" s="80"/>
      <c r="E517" s="47"/>
      <c r="F517" s="47" t="s">
        <v>2437</v>
      </c>
      <c r="G517" s="108"/>
      <c r="H517" s="40" t="s">
        <v>1889</v>
      </c>
      <c r="I517" s="103">
        <v>3</v>
      </c>
    </row>
    <row r="518" spans="1:9" s="17" customFormat="1" x14ac:dyDescent="0.25">
      <c r="A518" s="38">
        <v>516</v>
      </c>
      <c r="B518" s="38" t="s">
        <v>64</v>
      </c>
      <c r="C518" s="38" t="s">
        <v>1713</v>
      </c>
      <c r="D518" s="83"/>
      <c r="E518" s="47"/>
      <c r="F518" s="47" t="s">
        <v>2248</v>
      </c>
      <c r="G518" s="108">
        <v>0.5</v>
      </c>
      <c r="H518" s="40" t="s">
        <v>1890</v>
      </c>
      <c r="I518" s="103">
        <v>1</v>
      </c>
    </row>
    <row r="519" spans="1:9" s="17" customFormat="1" x14ac:dyDescent="0.25">
      <c r="A519" s="38">
        <v>517</v>
      </c>
      <c r="B519" s="38" t="s">
        <v>64</v>
      </c>
      <c r="C519" s="38" t="s">
        <v>1713</v>
      </c>
      <c r="D519" s="83"/>
      <c r="E519" s="47"/>
      <c r="F519" s="47" t="s">
        <v>2248</v>
      </c>
      <c r="G519" s="108">
        <v>1.1000000000000001</v>
      </c>
      <c r="H519" s="40" t="s">
        <v>1890</v>
      </c>
      <c r="I519" s="103">
        <v>1</v>
      </c>
    </row>
    <row r="520" spans="1:9" s="17" customFormat="1" x14ac:dyDescent="0.25">
      <c r="A520" s="38">
        <v>518</v>
      </c>
      <c r="B520" s="38" t="s">
        <v>64</v>
      </c>
      <c r="C520" s="38" t="s">
        <v>1713</v>
      </c>
      <c r="D520" s="83"/>
      <c r="E520" s="47"/>
      <c r="F520" s="47" t="s">
        <v>2249</v>
      </c>
      <c r="G520" s="108">
        <v>1.3953</v>
      </c>
      <c r="H520" s="40" t="s">
        <v>1891</v>
      </c>
      <c r="I520" s="103">
        <v>3</v>
      </c>
    </row>
    <row r="521" spans="1:9" s="17" customFormat="1" x14ac:dyDescent="0.25">
      <c r="A521" s="38">
        <v>519</v>
      </c>
      <c r="B521" s="38" t="s">
        <v>64</v>
      </c>
      <c r="C521" s="38" t="s">
        <v>1713</v>
      </c>
      <c r="D521" s="83"/>
      <c r="E521" s="47"/>
      <c r="F521" s="47" t="s">
        <v>2250</v>
      </c>
      <c r="G521" s="108"/>
      <c r="H521" s="40" t="s">
        <v>2005</v>
      </c>
      <c r="I521" s="103">
        <v>3</v>
      </c>
    </row>
    <row r="522" spans="1:9" s="17" customFormat="1" x14ac:dyDescent="0.25">
      <c r="A522" s="38">
        <v>520</v>
      </c>
      <c r="B522" s="38" t="s">
        <v>64</v>
      </c>
      <c r="C522" s="38" t="s">
        <v>1713</v>
      </c>
      <c r="D522" s="83"/>
      <c r="E522" s="47"/>
      <c r="F522" s="47" t="s">
        <v>2251</v>
      </c>
      <c r="G522" s="108"/>
      <c r="H522" s="40" t="s">
        <v>1892</v>
      </c>
      <c r="I522" s="103">
        <v>3</v>
      </c>
    </row>
    <row r="523" spans="1:9" s="17" customFormat="1" x14ac:dyDescent="0.25">
      <c r="A523" s="38">
        <v>521</v>
      </c>
      <c r="B523" s="38" t="s">
        <v>64</v>
      </c>
      <c r="C523" s="38" t="s">
        <v>1713</v>
      </c>
      <c r="D523" s="83"/>
      <c r="E523" s="47"/>
      <c r="F523" s="47" t="s">
        <v>2252</v>
      </c>
      <c r="G523" s="108"/>
      <c r="H523" s="40" t="s">
        <v>2006</v>
      </c>
      <c r="I523" s="103">
        <v>3</v>
      </c>
    </row>
    <row r="524" spans="1:9" s="17" customFormat="1" x14ac:dyDescent="0.25">
      <c r="A524" s="38">
        <v>522</v>
      </c>
      <c r="B524" s="38" t="s">
        <v>64</v>
      </c>
      <c r="C524" s="38" t="s">
        <v>1713</v>
      </c>
      <c r="D524" s="83"/>
      <c r="E524" s="47"/>
      <c r="F524" s="47" t="s">
        <v>2253</v>
      </c>
      <c r="G524" s="108">
        <v>0.57069999999999999</v>
      </c>
      <c r="H524" s="40" t="s">
        <v>1893</v>
      </c>
      <c r="I524" s="103">
        <v>3</v>
      </c>
    </row>
    <row r="525" spans="1:9" s="17" customFormat="1" x14ac:dyDescent="0.25">
      <c r="A525" s="38">
        <v>523</v>
      </c>
      <c r="B525" s="38" t="s">
        <v>64</v>
      </c>
      <c r="C525" s="38" t="s">
        <v>1713</v>
      </c>
      <c r="D525" s="83"/>
      <c r="E525" s="47"/>
      <c r="F525" s="47" t="s">
        <v>2254</v>
      </c>
      <c r="G525" s="108">
        <v>19.582000000000001</v>
      </c>
      <c r="H525" s="40" t="s">
        <v>2007</v>
      </c>
      <c r="I525" s="103">
        <v>3</v>
      </c>
    </row>
    <row r="526" spans="1:9" s="17" customFormat="1" x14ac:dyDescent="0.25">
      <c r="A526" s="38">
        <v>524</v>
      </c>
      <c r="B526" s="38" t="s">
        <v>64</v>
      </c>
      <c r="C526" s="38" t="s">
        <v>1713</v>
      </c>
      <c r="D526" s="83"/>
      <c r="E526" s="47"/>
      <c r="F526" s="47" t="s">
        <v>2255</v>
      </c>
      <c r="G526" s="108">
        <v>12.983599999999999</v>
      </c>
      <c r="H526" s="40" t="s">
        <v>1894</v>
      </c>
      <c r="I526" s="103">
        <v>3</v>
      </c>
    </row>
    <row r="527" spans="1:9" s="17" customFormat="1" x14ac:dyDescent="0.25">
      <c r="A527" s="38">
        <v>525</v>
      </c>
      <c r="B527" s="38" t="s">
        <v>64</v>
      </c>
      <c r="C527" s="38" t="s">
        <v>1713</v>
      </c>
      <c r="D527" s="83"/>
      <c r="E527" s="47"/>
      <c r="F527" s="47" t="s">
        <v>2256</v>
      </c>
      <c r="G527" s="108">
        <v>5.0262000000000002</v>
      </c>
      <c r="H527" s="40" t="s">
        <v>2008</v>
      </c>
      <c r="I527" s="103">
        <v>3</v>
      </c>
    </row>
    <row r="528" spans="1:9" s="17" customFormat="1" x14ac:dyDescent="0.25">
      <c r="A528" s="38">
        <v>526</v>
      </c>
      <c r="B528" s="38" t="s">
        <v>64</v>
      </c>
      <c r="C528" s="38" t="s">
        <v>1713</v>
      </c>
      <c r="D528" s="83"/>
      <c r="E528" s="47"/>
      <c r="F528" s="47" t="s">
        <v>2257</v>
      </c>
      <c r="G528" s="108">
        <v>9</v>
      </c>
      <c r="H528" s="40" t="s">
        <v>1895</v>
      </c>
      <c r="I528" s="103">
        <v>3</v>
      </c>
    </row>
    <row r="529" spans="1:9" s="17" customFormat="1" ht="28.5" x14ac:dyDescent="0.25">
      <c r="A529" s="38">
        <v>527</v>
      </c>
      <c r="B529" s="38" t="s">
        <v>64</v>
      </c>
      <c r="C529" s="38" t="s">
        <v>1713</v>
      </c>
      <c r="D529" s="83"/>
      <c r="E529" s="47"/>
      <c r="F529" s="47" t="s">
        <v>2258</v>
      </c>
      <c r="G529" s="108"/>
      <c r="H529" s="40" t="s">
        <v>2009</v>
      </c>
      <c r="I529" s="103">
        <v>3</v>
      </c>
    </row>
    <row r="530" spans="1:9" s="17" customFormat="1" x14ac:dyDescent="0.25">
      <c r="A530" s="38">
        <v>528</v>
      </c>
      <c r="B530" s="38" t="s">
        <v>64</v>
      </c>
      <c r="C530" s="38" t="s">
        <v>1713</v>
      </c>
      <c r="D530" s="83"/>
      <c r="E530" s="47"/>
      <c r="F530" s="47" t="s">
        <v>2259</v>
      </c>
      <c r="G530" s="108">
        <v>5</v>
      </c>
      <c r="H530" s="40" t="s">
        <v>1896</v>
      </c>
      <c r="I530" s="103">
        <v>3</v>
      </c>
    </row>
    <row r="531" spans="1:9" s="17" customFormat="1" x14ac:dyDescent="0.25">
      <c r="A531" s="38">
        <v>529</v>
      </c>
      <c r="B531" s="38" t="s">
        <v>64</v>
      </c>
      <c r="C531" s="38" t="s">
        <v>1713</v>
      </c>
      <c r="D531" s="83"/>
      <c r="E531" s="47"/>
      <c r="F531" s="47" t="s">
        <v>2260</v>
      </c>
      <c r="G531" s="108">
        <v>5.0030000000000001</v>
      </c>
      <c r="H531" s="40" t="s">
        <v>1897</v>
      </c>
      <c r="I531" s="103">
        <v>3</v>
      </c>
    </row>
    <row r="532" spans="1:9" s="17" customFormat="1" x14ac:dyDescent="0.25">
      <c r="A532" s="38">
        <v>530</v>
      </c>
      <c r="B532" s="38" t="s">
        <v>64</v>
      </c>
      <c r="C532" s="38" t="s">
        <v>1713</v>
      </c>
      <c r="D532" s="83"/>
      <c r="E532" s="47"/>
      <c r="F532" s="47" t="s">
        <v>2460</v>
      </c>
      <c r="G532" s="108">
        <v>0.36580000000000001</v>
      </c>
      <c r="H532" s="40" t="s">
        <v>1898</v>
      </c>
      <c r="I532" s="103">
        <v>3</v>
      </c>
    </row>
    <row r="533" spans="1:9" s="17" customFormat="1" x14ac:dyDescent="0.25">
      <c r="A533" s="38">
        <v>531</v>
      </c>
      <c r="B533" s="38" t="s">
        <v>64</v>
      </c>
      <c r="C533" s="38" t="s">
        <v>1713</v>
      </c>
      <c r="D533" s="83"/>
      <c r="E533" s="47"/>
      <c r="F533" s="47" t="s">
        <v>2261</v>
      </c>
      <c r="G533" s="108">
        <v>3.7</v>
      </c>
      <c r="H533" s="40" t="s">
        <v>1899</v>
      </c>
      <c r="I533" s="103">
        <v>3</v>
      </c>
    </row>
    <row r="534" spans="1:9" s="17" customFormat="1" x14ac:dyDescent="0.25">
      <c r="A534" s="38">
        <v>532</v>
      </c>
      <c r="B534" s="38" t="s">
        <v>64</v>
      </c>
      <c r="C534" s="38" t="s">
        <v>1713</v>
      </c>
      <c r="D534" s="83"/>
      <c r="E534" s="47"/>
      <c r="F534" s="47" t="s">
        <v>2262</v>
      </c>
      <c r="G534" s="108">
        <v>33.791200000000003</v>
      </c>
      <c r="H534" s="40" t="s">
        <v>1900</v>
      </c>
      <c r="I534" s="103">
        <v>3</v>
      </c>
    </row>
    <row r="535" spans="1:9" s="17" customFormat="1" x14ac:dyDescent="0.25">
      <c r="A535" s="38">
        <v>533</v>
      </c>
      <c r="B535" s="38" t="s">
        <v>64</v>
      </c>
      <c r="C535" s="38" t="s">
        <v>1713</v>
      </c>
      <c r="D535" s="83"/>
      <c r="E535" s="47"/>
      <c r="F535" s="47" t="s">
        <v>2263</v>
      </c>
      <c r="G535" s="108">
        <v>362</v>
      </c>
      <c r="H535" s="40" t="s">
        <v>2010</v>
      </c>
      <c r="I535" s="103">
        <v>3</v>
      </c>
    </row>
    <row r="536" spans="1:9" s="17" customFormat="1" x14ac:dyDescent="0.25">
      <c r="A536" s="38">
        <v>534</v>
      </c>
      <c r="B536" s="38" t="s">
        <v>64</v>
      </c>
      <c r="C536" s="38" t="s">
        <v>1713</v>
      </c>
      <c r="D536" s="83"/>
      <c r="E536" s="47"/>
      <c r="F536" s="47" t="s">
        <v>2264</v>
      </c>
      <c r="G536" s="108">
        <v>14.471</v>
      </c>
      <c r="H536" s="40" t="s">
        <v>2011</v>
      </c>
      <c r="I536" s="103">
        <v>3</v>
      </c>
    </row>
    <row r="537" spans="1:9" s="17" customFormat="1" x14ac:dyDescent="0.25">
      <c r="A537" s="38">
        <v>535</v>
      </c>
      <c r="B537" s="38" t="s">
        <v>64</v>
      </c>
      <c r="C537" s="38" t="s">
        <v>1713</v>
      </c>
      <c r="D537" s="83"/>
      <c r="E537" s="47"/>
      <c r="F537" s="47" t="s">
        <v>2265</v>
      </c>
      <c r="G537" s="108">
        <v>76.738699999999994</v>
      </c>
      <c r="H537" s="40" t="s">
        <v>2012</v>
      </c>
      <c r="I537" s="103">
        <v>3</v>
      </c>
    </row>
    <row r="538" spans="1:9" s="17" customFormat="1" x14ac:dyDescent="0.25">
      <c r="A538" s="38">
        <v>536</v>
      </c>
      <c r="B538" s="38" t="s">
        <v>64</v>
      </c>
      <c r="C538" s="38" t="s">
        <v>1713</v>
      </c>
      <c r="D538" s="83"/>
      <c r="E538" s="47"/>
      <c r="F538" s="47" t="s">
        <v>2266</v>
      </c>
      <c r="G538" s="108">
        <v>2.008</v>
      </c>
      <c r="H538" s="40" t="s">
        <v>1901</v>
      </c>
      <c r="I538" s="103">
        <v>3</v>
      </c>
    </row>
    <row r="539" spans="1:9" s="17" customFormat="1" x14ac:dyDescent="0.25">
      <c r="A539" s="38">
        <v>537</v>
      </c>
      <c r="B539" s="38" t="s">
        <v>64</v>
      </c>
      <c r="C539" s="38" t="s">
        <v>1713</v>
      </c>
      <c r="D539" s="83"/>
      <c r="E539" s="47"/>
      <c r="F539" s="47" t="s">
        <v>2267</v>
      </c>
      <c r="G539" s="108">
        <v>1.8303</v>
      </c>
      <c r="H539" s="40" t="s">
        <v>1902</v>
      </c>
      <c r="I539" s="103">
        <v>3</v>
      </c>
    </row>
    <row r="540" spans="1:9" s="17" customFormat="1" x14ac:dyDescent="0.25">
      <c r="A540" s="38">
        <v>538</v>
      </c>
      <c r="B540" s="38" t="s">
        <v>64</v>
      </c>
      <c r="C540" s="38" t="s">
        <v>1713</v>
      </c>
      <c r="D540" s="83"/>
      <c r="E540" s="47"/>
      <c r="F540" s="47" t="s">
        <v>2266</v>
      </c>
      <c r="G540" s="108">
        <v>3.7698999999999998</v>
      </c>
      <c r="H540" s="40" t="s">
        <v>1903</v>
      </c>
      <c r="I540" s="103">
        <v>3</v>
      </c>
    </row>
    <row r="541" spans="1:9" s="17" customFormat="1" x14ac:dyDescent="0.25">
      <c r="A541" s="38">
        <v>539</v>
      </c>
      <c r="B541" s="38" t="s">
        <v>64</v>
      </c>
      <c r="C541" s="38" t="s">
        <v>1713</v>
      </c>
      <c r="D541" s="83"/>
      <c r="E541" s="47"/>
      <c r="F541" s="47" t="s">
        <v>2459</v>
      </c>
      <c r="G541" s="108">
        <v>4</v>
      </c>
      <c r="H541" s="40" t="s">
        <v>1904</v>
      </c>
      <c r="I541" s="103">
        <v>3</v>
      </c>
    </row>
    <row r="542" spans="1:9" s="17" customFormat="1" x14ac:dyDescent="0.25">
      <c r="A542" s="38">
        <v>540</v>
      </c>
      <c r="B542" s="38" t="s">
        <v>64</v>
      </c>
      <c r="C542" s="38" t="s">
        <v>1713</v>
      </c>
      <c r="D542" s="83"/>
      <c r="E542" s="47"/>
      <c r="F542" s="47" t="s">
        <v>2267</v>
      </c>
      <c r="G542" s="108">
        <v>3.2526000000000002</v>
      </c>
      <c r="H542" s="40" t="s">
        <v>1905</v>
      </c>
      <c r="I542" s="103">
        <v>3</v>
      </c>
    </row>
    <row r="543" spans="1:9" s="17" customFormat="1" x14ac:dyDescent="0.25">
      <c r="A543" s="38">
        <v>541</v>
      </c>
      <c r="B543" s="38" t="s">
        <v>64</v>
      </c>
      <c r="C543" s="38" t="s">
        <v>1713</v>
      </c>
      <c r="D543" s="83"/>
      <c r="E543" s="47"/>
      <c r="F543" s="47" t="s">
        <v>2458</v>
      </c>
      <c r="G543" s="108">
        <v>1.0428999999999999</v>
      </c>
      <c r="H543" s="40" t="s">
        <v>1906</v>
      </c>
      <c r="I543" s="103">
        <v>3</v>
      </c>
    </row>
    <row r="544" spans="1:9" s="17" customFormat="1" x14ac:dyDescent="0.25">
      <c r="A544" s="38">
        <v>542</v>
      </c>
      <c r="B544" s="38" t="s">
        <v>64</v>
      </c>
      <c r="C544" s="38" t="s">
        <v>1713</v>
      </c>
      <c r="D544" s="83"/>
      <c r="E544" s="47"/>
      <c r="F544" s="47" t="s">
        <v>2253</v>
      </c>
      <c r="G544" s="108">
        <v>12</v>
      </c>
      <c r="H544" s="40" t="s">
        <v>1907</v>
      </c>
      <c r="I544" s="103">
        <v>3</v>
      </c>
    </row>
    <row r="545" spans="1:9" s="17" customFormat="1" x14ac:dyDescent="0.25">
      <c r="A545" s="38">
        <v>543</v>
      </c>
      <c r="B545" s="38" t="s">
        <v>64</v>
      </c>
      <c r="C545" s="38" t="s">
        <v>1713</v>
      </c>
      <c r="D545" s="83"/>
      <c r="E545" s="44"/>
      <c r="F545" s="44" t="s">
        <v>2457</v>
      </c>
      <c r="G545" s="236">
        <v>1.7010000000000001</v>
      </c>
      <c r="H545" s="40" t="s">
        <v>1908</v>
      </c>
      <c r="I545" s="103">
        <v>3</v>
      </c>
    </row>
    <row r="546" spans="1:9" s="17" customFormat="1" x14ac:dyDescent="0.25">
      <c r="A546" s="38">
        <v>544</v>
      </c>
      <c r="B546" s="38" t="s">
        <v>64</v>
      </c>
      <c r="C546" s="38" t="s">
        <v>1713</v>
      </c>
      <c r="D546" s="83"/>
      <c r="E546" s="44"/>
      <c r="F546" s="44" t="s">
        <v>2456</v>
      </c>
      <c r="G546" s="236"/>
      <c r="H546" s="40" t="s">
        <v>2013</v>
      </c>
      <c r="I546" s="103">
        <v>3</v>
      </c>
    </row>
    <row r="547" spans="1:9" s="17" customFormat="1" x14ac:dyDescent="0.25">
      <c r="A547" s="38">
        <v>545</v>
      </c>
      <c r="B547" s="38" t="s">
        <v>64</v>
      </c>
      <c r="C547" s="38" t="s">
        <v>1713</v>
      </c>
      <c r="D547" s="83"/>
      <c r="E547" s="38"/>
      <c r="F547" s="38" t="s">
        <v>2455</v>
      </c>
      <c r="G547" s="234">
        <v>20.408300000000001</v>
      </c>
      <c r="H547" s="40" t="s">
        <v>1909</v>
      </c>
      <c r="I547" s="103">
        <v>3</v>
      </c>
    </row>
    <row r="548" spans="1:9" s="17" customFormat="1" x14ac:dyDescent="0.25">
      <c r="A548" s="38">
        <v>546</v>
      </c>
      <c r="B548" s="38" t="s">
        <v>64</v>
      </c>
      <c r="C548" s="38" t="s">
        <v>1713</v>
      </c>
      <c r="D548" s="83"/>
      <c r="E548" s="38"/>
      <c r="F548" s="38" t="s">
        <v>2454</v>
      </c>
      <c r="G548" s="234"/>
      <c r="H548" s="40" t="s">
        <v>1910</v>
      </c>
      <c r="I548" s="103">
        <v>3</v>
      </c>
    </row>
    <row r="549" spans="1:9" s="17" customFormat="1" ht="28.5" x14ac:dyDescent="0.25">
      <c r="A549" s="38">
        <v>547</v>
      </c>
      <c r="B549" s="38" t="s">
        <v>64</v>
      </c>
      <c r="C549" s="38" t="s">
        <v>1713</v>
      </c>
      <c r="D549" s="83"/>
      <c r="E549" s="38"/>
      <c r="F549" s="38" t="s">
        <v>2453</v>
      </c>
      <c r="G549" s="234">
        <v>8.2515000000000001</v>
      </c>
      <c r="H549" s="40" t="s">
        <v>1911</v>
      </c>
      <c r="I549" s="103">
        <v>3</v>
      </c>
    </row>
    <row r="550" spans="1:9" s="17" customFormat="1" x14ac:dyDescent="0.25">
      <c r="A550" s="38">
        <v>548</v>
      </c>
      <c r="B550" s="38" t="s">
        <v>64</v>
      </c>
      <c r="C550" s="38" t="s">
        <v>1713</v>
      </c>
      <c r="D550" s="83"/>
      <c r="E550" s="44"/>
      <c r="F550" s="44" t="s">
        <v>2452</v>
      </c>
      <c r="G550" s="236">
        <v>7.2</v>
      </c>
      <c r="H550" s="40" t="s">
        <v>1912</v>
      </c>
      <c r="I550" s="103">
        <v>3</v>
      </c>
    </row>
    <row r="551" spans="1:9" s="17" customFormat="1" ht="28.5" x14ac:dyDescent="0.25">
      <c r="A551" s="38">
        <v>549</v>
      </c>
      <c r="B551" s="38" t="s">
        <v>64</v>
      </c>
      <c r="C551" s="38" t="s">
        <v>1713</v>
      </c>
      <c r="D551" s="83"/>
      <c r="E551" s="44"/>
      <c r="F551" s="44" t="s">
        <v>2268</v>
      </c>
      <c r="G551" s="236">
        <v>54.6541</v>
      </c>
      <c r="H551" s="40" t="s">
        <v>2014</v>
      </c>
      <c r="I551" s="103">
        <v>3</v>
      </c>
    </row>
    <row r="552" spans="1:9" s="17" customFormat="1" x14ac:dyDescent="0.25">
      <c r="A552" s="38">
        <v>550</v>
      </c>
      <c r="B552" s="38" t="s">
        <v>64</v>
      </c>
      <c r="C552" s="38" t="s">
        <v>1713</v>
      </c>
      <c r="D552" s="83"/>
      <c r="E552" s="44"/>
      <c r="F552" s="44" t="s">
        <v>2269</v>
      </c>
      <c r="G552" s="236"/>
      <c r="H552" s="40" t="s">
        <v>2015</v>
      </c>
      <c r="I552" s="103">
        <v>6</v>
      </c>
    </row>
    <row r="553" spans="1:9" s="17" customFormat="1" x14ac:dyDescent="0.25">
      <c r="A553" s="38">
        <v>551</v>
      </c>
      <c r="B553" s="38" t="s">
        <v>64</v>
      </c>
      <c r="C553" s="38" t="s">
        <v>1713</v>
      </c>
      <c r="D553" s="83"/>
      <c r="E553" s="38"/>
      <c r="F553" s="38" t="s">
        <v>2270</v>
      </c>
      <c r="G553" s="234">
        <v>0.90739999999999998</v>
      </c>
      <c r="H553" s="40" t="s">
        <v>1913</v>
      </c>
      <c r="I553" s="103">
        <v>6</v>
      </c>
    </row>
    <row r="554" spans="1:9" s="17" customFormat="1" x14ac:dyDescent="0.25">
      <c r="A554" s="38">
        <v>552</v>
      </c>
      <c r="B554" s="38" t="s">
        <v>64</v>
      </c>
      <c r="C554" s="38" t="s">
        <v>1713</v>
      </c>
      <c r="D554" s="83"/>
      <c r="E554" s="38"/>
      <c r="F554" s="38" t="s">
        <v>2271</v>
      </c>
      <c r="G554" s="234"/>
      <c r="H554" s="40" t="s">
        <v>1914</v>
      </c>
      <c r="I554" s="103">
        <v>6</v>
      </c>
    </row>
    <row r="555" spans="1:9" s="17" customFormat="1" x14ac:dyDescent="0.25">
      <c r="A555" s="38">
        <v>553</v>
      </c>
      <c r="B555" s="38" t="s">
        <v>64</v>
      </c>
      <c r="C555" s="38" t="s">
        <v>1713</v>
      </c>
      <c r="D555" s="83"/>
      <c r="E555" s="38"/>
      <c r="F555" s="38" t="s">
        <v>2272</v>
      </c>
      <c r="G555" s="234">
        <v>1</v>
      </c>
      <c r="H555" s="40" t="s">
        <v>1915</v>
      </c>
      <c r="I555" s="103">
        <v>6</v>
      </c>
    </row>
    <row r="556" spans="1:9" s="17" customFormat="1" x14ac:dyDescent="0.25">
      <c r="A556" s="38">
        <v>554</v>
      </c>
      <c r="B556" s="38" t="s">
        <v>64</v>
      </c>
      <c r="C556" s="38" t="s">
        <v>1713</v>
      </c>
      <c r="D556" s="83"/>
      <c r="E556" s="38"/>
      <c r="F556" s="38" t="s">
        <v>2273</v>
      </c>
      <c r="G556" s="234">
        <v>3.1162000000000001</v>
      </c>
      <c r="H556" s="40" t="s">
        <v>1916</v>
      </c>
      <c r="I556" s="103">
        <v>6</v>
      </c>
    </row>
    <row r="557" spans="1:9" s="17" customFormat="1" x14ac:dyDescent="0.25">
      <c r="A557" s="38">
        <v>555</v>
      </c>
      <c r="B557" s="38" t="s">
        <v>64</v>
      </c>
      <c r="C557" s="38" t="s">
        <v>1713</v>
      </c>
      <c r="D557" s="83"/>
      <c r="E557" s="38"/>
      <c r="F557" s="38" t="s">
        <v>2274</v>
      </c>
      <c r="G557" s="234">
        <v>3</v>
      </c>
      <c r="H557" s="40" t="s">
        <v>1917</v>
      </c>
      <c r="I557" s="103">
        <v>6</v>
      </c>
    </row>
    <row r="558" spans="1:9" s="17" customFormat="1" x14ac:dyDescent="0.25">
      <c r="A558" s="38">
        <v>556</v>
      </c>
      <c r="B558" s="38" t="s">
        <v>64</v>
      </c>
      <c r="C558" s="38" t="s">
        <v>1713</v>
      </c>
      <c r="D558" s="83"/>
      <c r="E558" s="38"/>
      <c r="F558" s="38" t="s">
        <v>2275</v>
      </c>
      <c r="G558" s="234">
        <v>0.28520000000000001</v>
      </c>
      <c r="H558" s="40" t="s">
        <v>1918</v>
      </c>
      <c r="I558" s="103">
        <v>6</v>
      </c>
    </row>
    <row r="559" spans="1:9" s="17" customFormat="1" x14ac:dyDescent="0.25">
      <c r="A559" s="38">
        <v>557</v>
      </c>
      <c r="B559" s="38" t="s">
        <v>64</v>
      </c>
      <c r="C559" s="38" t="s">
        <v>1713</v>
      </c>
      <c r="D559" s="83"/>
      <c r="E559" s="38"/>
      <c r="F559" s="38" t="s">
        <v>2276</v>
      </c>
      <c r="G559" s="234">
        <v>3.5123000000000002</v>
      </c>
      <c r="H559" s="40" t="s">
        <v>1919</v>
      </c>
      <c r="I559" s="103">
        <v>6</v>
      </c>
    </row>
    <row r="560" spans="1:9" s="17" customFormat="1" x14ac:dyDescent="0.25">
      <c r="A560" s="38">
        <v>558</v>
      </c>
      <c r="B560" s="38" t="s">
        <v>64</v>
      </c>
      <c r="C560" s="38" t="s">
        <v>1713</v>
      </c>
      <c r="D560" s="83"/>
      <c r="E560" s="38"/>
      <c r="F560" s="38" t="s">
        <v>2277</v>
      </c>
      <c r="G560" s="234">
        <v>0.70440000000000003</v>
      </c>
      <c r="H560" s="40" t="s">
        <v>1920</v>
      </c>
      <c r="I560" s="103">
        <v>6</v>
      </c>
    </row>
    <row r="561" spans="1:9" s="17" customFormat="1" x14ac:dyDescent="0.25">
      <c r="A561" s="38">
        <v>559</v>
      </c>
      <c r="B561" s="38" t="s">
        <v>64</v>
      </c>
      <c r="C561" s="38" t="s">
        <v>1713</v>
      </c>
      <c r="D561" s="83"/>
      <c r="E561" s="38"/>
      <c r="F561" s="38" t="s">
        <v>2278</v>
      </c>
      <c r="G561" s="234">
        <v>0.55089999999999995</v>
      </c>
      <c r="H561" s="40" t="s">
        <v>1921</v>
      </c>
      <c r="I561" s="103">
        <v>6</v>
      </c>
    </row>
    <row r="562" spans="1:9" s="17" customFormat="1" x14ac:dyDescent="0.25">
      <c r="A562" s="38">
        <v>560</v>
      </c>
      <c r="B562" s="38" t="s">
        <v>64</v>
      </c>
      <c r="C562" s="38" t="s">
        <v>1713</v>
      </c>
      <c r="D562" s="83"/>
      <c r="E562" s="38"/>
      <c r="F562" s="38" t="s">
        <v>2279</v>
      </c>
      <c r="G562" s="234">
        <v>3.1199999999999999E-2</v>
      </c>
      <c r="H562" s="40" t="s">
        <v>2016</v>
      </c>
      <c r="I562" s="103">
        <v>6</v>
      </c>
    </row>
    <row r="563" spans="1:9" s="17" customFormat="1" x14ac:dyDescent="0.25">
      <c r="A563" s="38">
        <v>561</v>
      </c>
      <c r="B563" s="38" t="s">
        <v>64</v>
      </c>
      <c r="C563" s="38" t="s">
        <v>1713</v>
      </c>
      <c r="D563" s="83"/>
      <c r="E563" s="38"/>
      <c r="F563" s="38" t="s">
        <v>2280</v>
      </c>
      <c r="G563" s="234">
        <v>0.12</v>
      </c>
      <c r="H563" s="40" t="s">
        <v>2016</v>
      </c>
      <c r="I563" s="103">
        <v>6</v>
      </c>
    </row>
    <row r="564" spans="1:9" s="17" customFormat="1" x14ac:dyDescent="0.25">
      <c r="A564" s="38">
        <v>562</v>
      </c>
      <c r="B564" s="38" t="s">
        <v>64</v>
      </c>
      <c r="C564" s="38" t="s">
        <v>1713</v>
      </c>
      <c r="D564" s="83"/>
      <c r="E564" s="38"/>
      <c r="F564" s="38" t="s">
        <v>2281</v>
      </c>
      <c r="G564" s="234">
        <v>9.2999999999999992E-3</v>
      </c>
      <c r="H564" s="40" t="s">
        <v>2016</v>
      </c>
      <c r="I564" s="103">
        <v>6</v>
      </c>
    </row>
    <row r="565" spans="1:9" s="17" customFormat="1" x14ac:dyDescent="0.25">
      <c r="A565" s="38">
        <v>563</v>
      </c>
      <c r="B565" s="38" t="s">
        <v>64</v>
      </c>
      <c r="C565" s="38" t="s">
        <v>1713</v>
      </c>
      <c r="D565" s="83"/>
      <c r="E565" s="38"/>
      <c r="F565" s="38" t="s">
        <v>2280</v>
      </c>
      <c r="G565" s="234">
        <v>1.7999999999999999E-2</v>
      </c>
      <c r="H565" s="40" t="s">
        <v>2016</v>
      </c>
      <c r="I565" s="103">
        <v>6</v>
      </c>
    </row>
    <row r="566" spans="1:9" s="17" customFormat="1" x14ac:dyDescent="0.25">
      <c r="A566" s="38">
        <v>564</v>
      </c>
      <c r="B566" s="38" t="s">
        <v>64</v>
      </c>
      <c r="C566" s="38" t="s">
        <v>1713</v>
      </c>
      <c r="D566" s="83"/>
      <c r="E566" s="38"/>
      <c r="F566" s="38" t="s">
        <v>2282</v>
      </c>
      <c r="G566" s="234">
        <v>3.0499999999999999E-2</v>
      </c>
      <c r="H566" s="40" t="s">
        <v>1922</v>
      </c>
      <c r="I566" s="103">
        <v>6</v>
      </c>
    </row>
    <row r="567" spans="1:9" s="17" customFormat="1" x14ac:dyDescent="0.25">
      <c r="A567" s="38">
        <v>565</v>
      </c>
      <c r="B567" s="38" t="s">
        <v>64</v>
      </c>
      <c r="C567" s="38" t="s">
        <v>1713</v>
      </c>
      <c r="D567" s="83"/>
      <c r="E567" s="38"/>
      <c r="F567" s="38" t="s">
        <v>2283</v>
      </c>
      <c r="G567" s="234">
        <v>1.1399999999999999</v>
      </c>
      <c r="H567" s="40" t="s">
        <v>1923</v>
      </c>
      <c r="I567" s="103">
        <v>6</v>
      </c>
    </row>
    <row r="568" spans="1:9" s="17" customFormat="1" x14ac:dyDescent="0.25">
      <c r="A568" s="38">
        <v>566</v>
      </c>
      <c r="B568" s="38" t="s">
        <v>64</v>
      </c>
      <c r="C568" s="38" t="s">
        <v>1713</v>
      </c>
      <c r="D568" s="83"/>
      <c r="E568" s="38"/>
      <c r="F568" s="38" t="s">
        <v>2284</v>
      </c>
      <c r="G568" s="234">
        <v>1.1912</v>
      </c>
      <c r="H568" s="40" t="s">
        <v>1923</v>
      </c>
      <c r="I568" s="103">
        <v>6</v>
      </c>
    </row>
    <row r="569" spans="1:9" s="17" customFormat="1" x14ac:dyDescent="0.25">
      <c r="A569" s="38">
        <v>567</v>
      </c>
      <c r="B569" s="38" t="s">
        <v>64</v>
      </c>
      <c r="C569" s="38" t="s">
        <v>1713</v>
      </c>
      <c r="D569" s="83"/>
      <c r="E569" s="38"/>
      <c r="F569" s="38" t="s">
        <v>2283</v>
      </c>
      <c r="G569" s="234">
        <v>5</v>
      </c>
      <c r="H569" s="40" t="s">
        <v>1923</v>
      </c>
      <c r="I569" s="103">
        <v>6</v>
      </c>
    </row>
    <row r="570" spans="1:9" s="17" customFormat="1" x14ac:dyDescent="0.25">
      <c r="A570" s="38">
        <v>568</v>
      </c>
      <c r="B570" s="38" t="s">
        <v>64</v>
      </c>
      <c r="C570" s="38" t="s">
        <v>1713</v>
      </c>
      <c r="D570" s="83"/>
      <c r="E570" s="38"/>
      <c r="F570" s="38" t="s">
        <v>2284</v>
      </c>
      <c r="G570" s="234">
        <v>1.2699999999999999E-2</v>
      </c>
      <c r="H570" s="40" t="s">
        <v>1923</v>
      </c>
      <c r="I570" s="103">
        <v>6</v>
      </c>
    </row>
    <row r="571" spans="1:9" s="17" customFormat="1" x14ac:dyDescent="0.25">
      <c r="A571" s="38">
        <v>569</v>
      </c>
      <c r="B571" s="38" t="s">
        <v>64</v>
      </c>
      <c r="C571" s="38" t="s">
        <v>1713</v>
      </c>
      <c r="D571" s="83"/>
      <c r="E571" s="38"/>
      <c r="F571" s="38" t="s">
        <v>2285</v>
      </c>
      <c r="G571" s="234">
        <v>0.29509999999999997</v>
      </c>
      <c r="H571" s="40" t="s">
        <v>1924</v>
      </c>
      <c r="I571" s="103">
        <v>6</v>
      </c>
    </row>
    <row r="572" spans="1:9" s="17" customFormat="1" x14ac:dyDescent="0.25">
      <c r="A572" s="38">
        <v>570</v>
      </c>
      <c r="B572" s="38" t="s">
        <v>64</v>
      </c>
      <c r="C572" s="38" t="s">
        <v>1713</v>
      </c>
      <c r="D572" s="83"/>
      <c r="E572" s="38"/>
      <c r="F572" s="38" t="s">
        <v>2286</v>
      </c>
      <c r="G572" s="234">
        <v>0.5</v>
      </c>
      <c r="H572" s="40" t="s">
        <v>1925</v>
      </c>
      <c r="I572" s="103">
        <v>6</v>
      </c>
    </row>
    <row r="573" spans="1:9" s="17" customFormat="1" x14ac:dyDescent="0.25">
      <c r="A573" s="38">
        <v>571</v>
      </c>
      <c r="B573" s="38" t="s">
        <v>64</v>
      </c>
      <c r="C573" s="38" t="s">
        <v>1713</v>
      </c>
      <c r="D573" s="83"/>
      <c r="E573" s="38"/>
      <c r="F573" s="38" t="s">
        <v>2287</v>
      </c>
      <c r="G573" s="234"/>
      <c r="H573" s="40" t="s">
        <v>1926</v>
      </c>
      <c r="I573" s="103">
        <v>6</v>
      </c>
    </row>
    <row r="574" spans="1:9" s="17" customFormat="1" x14ac:dyDescent="0.25">
      <c r="A574" s="38">
        <v>572</v>
      </c>
      <c r="B574" s="38" t="s">
        <v>64</v>
      </c>
      <c r="C574" s="38" t="s">
        <v>1713</v>
      </c>
      <c r="D574" s="83"/>
      <c r="E574" s="38"/>
      <c r="F574" s="38" t="s">
        <v>2273</v>
      </c>
      <c r="G574" s="234">
        <v>0.30480000000000002</v>
      </c>
      <c r="H574" s="40" t="s">
        <v>1970</v>
      </c>
      <c r="I574" s="103">
        <v>6</v>
      </c>
    </row>
    <row r="575" spans="1:9" s="17" customFormat="1" x14ac:dyDescent="0.25">
      <c r="A575" s="38">
        <v>573</v>
      </c>
      <c r="B575" s="38" t="s">
        <v>64</v>
      </c>
      <c r="C575" s="38" t="s">
        <v>1713</v>
      </c>
      <c r="D575" s="83"/>
      <c r="E575" s="38"/>
      <c r="F575" s="38" t="s">
        <v>2288</v>
      </c>
      <c r="G575" s="234">
        <v>0.3</v>
      </c>
      <c r="H575" s="40" t="s">
        <v>1927</v>
      </c>
      <c r="I575" s="103">
        <v>6</v>
      </c>
    </row>
    <row r="576" spans="1:9" s="17" customFormat="1" x14ac:dyDescent="0.25">
      <c r="A576" s="38">
        <v>574</v>
      </c>
      <c r="B576" s="38" t="s">
        <v>64</v>
      </c>
      <c r="C576" s="38" t="s">
        <v>1713</v>
      </c>
      <c r="D576" s="83"/>
      <c r="E576" s="38"/>
      <c r="F576" s="38" t="s">
        <v>2289</v>
      </c>
      <c r="G576" s="234">
        <v>0.1</v>
      </c>
      <c r="H576" s="40" t="s">
        <v>1928</v>
      </c>
      <c r="I576" s="103">
        <v>6</v>
      </c>
    </row>
    <row r="577" spans="1:9" s="17" customFormat="1" x14ac:dyDescent="0.25">
      <c r="A577" s="38">
        <v>575</v>
      </c>
      <c r="B577" s="38" t="s">
        <v>64</v>
      </c>
      <c r="C577" s="38" t="s">
        <v>1713</v>
      </c>
      <c r="D577" s="83"/>
      <c r="E577" s="38"/>
      <c r="F577" s="38" t="s">
        <v>2290</v>
      </c>
      <c r="G577" s="234">
        <v>2.8799999999999999E-2</v>
      </c>
      <c r="H577" s="40" t="s">
        <v>1929</v>
      </c>
      <c r="I577" s="103">
        <v>6</v>
      </c>
    </row>
    <row r="578" spans="1:9" s="17" customFormat="1" x14ac:dyDescent="0.25">
      <c r="A578" s="38">
        <v>576</v>
      </c>
      <c r="B578" s="38" t="s">
        <v>64</v>
      </c>
      <c r="C578" s="38" t="s">
        <v>1713</v>
      </c>
      <c r="D578" s="83"/>
      <c r="E578" s="38"/>
      <c r="F578" s="38" t="s">
        <v>2291</v>
      </c>
      <c r="G578" s="234">
        <v>1.2500000000000001E-2</v>
      </c>
      <c r="H578" s="40" t="s">
        <v>1930</v>
      </c>
      <c r="I578" s="103">
        <v>6</v>
      </c>
    </row>
    <row r="579" spans="1:9" s="17" customFormat="1" x14ac:dyDescent="0.25">
      <c r="A579" s="38">
        <v>577</v>
      </c>
      <c r="B579" s="38" t="s">
        <v>64</v>
      </c>
      <c r="C579" s="38" t="s">
        <v>1713</v>
      </c>
      <c r="D579" s="83"/>
      <c r="E579" s="38"/>
      <c r="F579" s="38" t="s">
        <v>2292</v>
      </c>
      <c r="G579" s="234">
        <v>0.02</v>
      </c>
      <c r="H579" s="40" t="s">
        <v>1931</v>
      </c>
      <c r="I579" s="103">
        <v>6</v>
      </c>
    </row>
    <row r="580" spans="1:9" s="17" customFormat="1" x14ac:dyDescent="0.25">
      <c r="A580" s="38">
        <v>578</v>
      </c>
      <c r="B580" s="38" t="s">
        <v>64</v>
      </c>
      <c r="C580" s="38" t="s">
        <v>1713</v>
      </c>
      <c r="D580" s="83"/>
      <c r="E580" s="38"/>
      <c r="F580" s="38" t="s">
        <v>2293</v>
      </c>
      <c r="G580" s="234">
        <v>0.1343</v>
      </c>
      <c r="H580" s="40" t="s">
        <v>1932</v>
      </c>
      <c r="I580" s="103">
        <v>6</v>
      </c>
    </row>
    <row r="581" spans="1:9" s="17" customFormat="1" x14ac:dyDescent="0.25">
      <c r="A581" s="38">
        <v>579</v>
      </c>
      <c r="B581" s="38" t="s">
        <v>64</v>
      </c>
      <c r="C581" s="38" t="s">
        <v>1713</v>
      </c>
      <c r="D581" s="83"/>
      <c r="E581" s="38"/>
      <c r="F581" s="38" t="s">
        <v>2294</v>
      </c>
      <c r="G581" s="234">
        <v>1</v>
      </c>
      <c r="H581" s="40" t="s">
        <v>1933</v>
      </c>
      <c r="I581" s="103">
        <v>6</v>
      </c>
    </row>
    <row r="582" spans="1:9" s="17" customFormat="1" x14ac:dyDescent="0.25">
      <c r="A582" s="38">
        <v>580</v>
      </c>
      <c r="B582" s="38" t="s">
        <v>64</v>
      </c>
      <c r="C582" s="38" t="s">
        <v>1713</v>
      </c>
      <c r="D582" s="83"/>
      <c r="E582" s="38"/>
      <c r="F582" s="38" t="s">
        <v>2295</v>
      </c>
      <c r="G582" s="234">
        <v>2.5</v>
      </c>
      <c r="H582" s="40" t="s">
        <v>1933</v>
      </c>
      <c r="I582" s="103">
        <v>6</v>
      </c>
    </row>
    <row r="583" spans="1:9" s="17" customFormat="1" x14ac:dyDescent="0.25">
      <c r="A583" s="38">
        <v>581</v>
      </c>
      <c r="B583" s="38" t="s">
        <v>64</v>
      </c>
      <c r="C583" s="38" t="s">
        <v>1713</v>
      </c>
      <c r="D583" s="83"/>
      <c r="E583" s="38"/>
      <c r="F583" s="38" t="s">
        <v>2296</v>
      </c>
      <c r="G583" s="234">
        <v>1.5</v>
      </c>
      <c r="H583" s="40" t="s">
        <v>1934</v>
      </c>
      <c r="I583" s="103">
        <v>6</v>
      </c>
    </row>
    <row r="584" spans="1:9" s="17" customFormat="1" x14ac:dyDescent="0.25">
      <c r="A584" s="38">
        <v>582</v>
      </c>
      <c r="B584" s="38" t="s">
        <v>64</v>
      </c>
      <c r="C584" s="38" t="s">
        <v>1713</v>
      </c>
      <c r="D584" s="83"/>
      <c r="E584" s="38"/>
      <c r="F584" s="38" t="s">
        <v>2297</v>
      </c>
      <c r="G584" s="234">
        <v>1.23E-2</v>
      </c>
      <c r="H584" s="40" t="s">
        <v>1935</v>
      </c>
      <c r="I584" s="103">
        <v>6</v>
      </c>
    </row>
    <row r="585" spans="1:9" s="17" customFormat="1" x14ac:dyDescent="0.25">
      <c r="A585" s="38">
        <v>583</v>
      </c>
      <c r="B585" s="38" t="s">
        <v>64</v>
      </c>
      <c r="C585" s="38" t="s">
        <v>1713</v>
      </c>
      <c r="D585" s="83"/>
      <c r="E585" s="38"/>
      <c r="F585" s="38" t="s">
        <v>2298</v>
      </c>
      <c r="G585" s="234"/>
      <c r="H585" s="40" t="s">
        <v>1936</v>
      </c>
      <c r="I585" s="103">
        <v>6</v>
      </c>
    </row>
    <row r="586" spans="1:9" s="17" customFormat="1" x14ac:dyDescent="0.25">
      <c r="A586" s="38">
        <v>584</v>
      </c>
      <c r="B586" s="38" t="s">
        <v>64</v>
      </c>
      <c r="C586" s="38" t="s">
        <v>1713</v>
      </c>
      <c r="D586" s="83"/>
      <c r="E586" s="38"/>
      <c r="F586" s="38" t="s">
        <v>2299</v>
      </c>
      <c r="G586" s="239">
        <v>5.5864000000000003</v>
      </c>
      <c r="H586" s="40" t="s">
        <v>2017</v>
      </c>
      <c r="I586" s="103">
        <v>6</v>
      </c>
    </row>
    <row r="587" spans="1:9" s="17" customFormat="1" x14ac:dyDescent="0.25">
      <c r="A587" s="38">
        <v>585</v>
      </c>
      <c r="B587" s="38" t="s">
        <v>64</v>
      </c>
      <c r="C587" s="38" t="s">
        <v>1713</v>
      </c>
      <c r="D587" s="83"/>
      <c r="E587" s="38"/>
      <c r="F587" s="38" t="s">
        <v>2300</v>
      </c>
      <c r="G587" s="234"/>
      <c r="H587" s="40" t="s">
        <v>1937</v>
      </c>
      <c r="I587" s="103">
        <v>6</v>
      </c>
    </row>
    <row r="588" spans="1:9" s="17" customFormat="1" x14ac:dyDescent="0.25">
      <c r="A588" s="38">
        <v>586</v>
      </c>
      <c r="B588" s="38" t="s">
        <v>64</v>
      </c>
      <c r="C588" s="38" t="s">
        <v>1713</v>
      </c>
      <c r="D588" s="83"/>
      <c r="E588" s="38"/>
      <c r="F588" s="38" t="s">
        <v>2301</v>
      </c>
      <c r="G588" s="234"/>
      <c r="H588" s="40" t="s">
        <v>1938</v>
      </c>
      <c r="I588" s="103">
        <v>6</v>
      </c>
    </row>
    <row r="589" spans="1:9" s="17" customFormat="1" x14ac:dyDescent="0.25">
      <c r="A589" s="38">
        <v>587</v>
      </c>
      <c r="B589" s="38" t="s">
        <v>64</v>
      </c>
      <c r="C589" s="38" t="s">
        <v>1713</v>
      </c>
      <c r="D589" s="83"/>
      <c r="E589" s="38"/>
      <c r="F589" s="38" t="s">
        <v>2302</v>
      </c>
      <c r="G589" s="234"/>
      <c r="H589" s="40" t="s">
        <v>1939</v>
      </c>
      <c r="I589" s="103">
        <v>6</v>
      </c>
    </row>
    <row r="590" spans="1:9" s="17" customFormat="1" x14ac:dyDescent="0.25">
      <c r="A590" s="38">
        <v>588</v>
      </c>
      <c r="B590" s="38" t="s">
        <v>64</v>
      </c>
      <c r="C590" s="38" t="s">
        <v>1713</v>
      </c>
      <c r="D590" s="83"/>
      <c r="E590" s="38"/>
      <c r="F590" s="38" t="s">
        <v>2303</v>
      </c>
      <c r="G590" s="234">
        <v>4.9871999999999996</v>
      </c>
      <c r="H590" s="40" t="s">
        <v>1940</v>
      </c>
      <c r="I590" s="103">
        <v>6</v>
      </c>
    </row>
    <row r="591" spans="1:9" s="17" customFormat="1" x14ac:dyDescent="0.25">
      <c r="A591" s="38">
        <v>589</v>
      </c>
      <c r="B591" s="38" t="s">
        <v>64</v>
      </c>
      <c r="C591" s="38" t="s">
        <v>1713</v>
      </c>
      <c r="D591" s="83"/>
      <c r="E591" s="38"/>
      <c r="F591" s="38" t="s">
        <v>2304</v>
      </c>
      <c r="G591" s="234"/>
      <c r="H591" s="40" t="s">
        <v>2018</v>
      </c>
      <c r="I591" s="103">
        <v>6</v>
      </c>
    </row>
    <row r="592" spans="1:9" s="17" customFormat="1" x14ac:dyDescent="0.25">
      <c r="A592" s="38">
        <v>590</v>
      </c>
      <c r="B592" s="38" t="s">
        <v>64</v>
      </c>
      <c r="C592" s="38" t="s">
        <v>1713</v>
      </c>
      <c r="D592" s="83"/>
      <c r="E592" s="38"/>
      <c r="F592" s="38" t="s">
        <v>2305</v>
      </c>
      <c r="G592" s="234"/>
      <c r="H592" s="40" t="s">
        <v>1941</v>
      </c>
      <c r="I592" s="103">
        <v>6</v>
      </c>
    </row>
    <row r="593" spans="1:9" s="17" customFormat="1" x14ac:dyDescent="0.25">
      <c r="A593" s="38">
        <v>591</v>
      </c>
      <c r="B593" s="38" t="s">
        <v>64</v>
      </c>
      <c r="C593" s="38" t="s">
        <v>1713</v>
      </c>
      <c r="D593" s="83"/>
      <c r="E593" s="38"/>
      <c r="F593" s="38" t="s">
        <v>2306</v>
      </c>
      <c r="G593" s="234">
        <v>7.4899999999999994E-2</v>
      </c>
      <c r="H593" s="40" t="s">
        <v>1942</v>
      </c>
      <c r="I593" s="103">
        <v>6</v>
      </c>
    </row>
    <row r="594" spans="1:9" s="17" customFormat="1" x14ac:dyDescent="0.25">
      <c r="A594" s="38">
        <v>592</v>
      </c>
      <c r="B594" s="38" t="s">
        <v>64</v>
      </c>
      <c r="C594" s="38" t="s">
        <v>1713</v>
      </c>
      <c r="D594" s="83"/>
      <c r="E594" s="38"/>
      <c r="F594" s="38" t="s">
        <v>2276</v>
      </c>
      <c r="G594" s="234">
        <v>0.3</v>
      </c>
      <c r="H594" s="40" t="s">
        <v>1943</v>
      </c>
      <c r="I594" s="103">
        <v>6</v>
      </c>
    </row>
    <row r="595" spans="1:9" s="17" customFormat="1" x14ac:dyDescent="0.25">
      <c r="A595" s="38">
        <v>593</v>
      </c>
      <c r="B595" s="38" t="s">
        <v>64</v>
      </c>
      <c r="C595" s="38" t="s">
        <v>1713</v>
      </c>
      <c r="D595" s="83"/>
      <c r="E595" s="38"/>
      <c r="F595" s="38" t="s">
        <v>2307</v>
      </c>
      <c r="G595" s="234">
        <v>0.23219999999999999</v>
      </c>
      <c r="H595" s="40" t="s">
        <v>2019</v>
      </c>
      <c r="I595" s="103">
        <v>6</v>
      </c>
    </row>
    <row r="596" spans="1:9" s="17" customFormat="1" x14ac:dyDescent="0.25">
      <c r="A596" s="38">
        <v>594</v>
      </c>
      <c r="B596" s="38" t="s">
        <v>64</v>
      </c>
      <c r="C596" s="38" t="s">
        <v>1713</v>
      </c>
      <c r="D596" s="83"/>
      <c r="E596" s="38"/>
      <c r="F596" s="38" t="s">
        <v>2308</v>
      </c>
      <c r="G596" s="234">
        <v>53</v>
      </c>
      <c r="H596" s="40" t="s">
        <v>1944</v>
      </c>
      <c r="I596" s="103">
        <v>6</v>
      </c>
    </row>
    <row r="597" spans="1:9" s="17" customFormat="1" x14ac:dyDescent="0.25">
      <c r="A597" s="38">
        <v>595</v>
      </c>
      <c r="B597" s="38" t="s">
        <v>64</v>
      </c>
      <c r="C597" s="38" t="s">
        <v>1713</v>
      </c>
      <c r="D597" s="83"/>
      <c r="E597" s="38"/>
      <c r="F597" s="38" t="s">
        <v>2309</v>
      </c>
      <c r="G597" s="234">
        <v>6</v>
      </c>
      <c r="H597" s="40" t="s">
        <v>1945</v>
      </c>
      <c r="I597" s="103">
        <v>6</v>
      </c>
    </row>
    <row r="598" spans="1:9" s="17" customFormat="1" x14ac:dyDescent="0.25">
      <c r="A598" s="38">
        <v>596</v>
      </c>
      <c r="B598" s="38" t="s">
        <v>64</v>
      </c>
      <c r="C598" s="38" t="s">
        <v>1713</v>
      </c>
      <c r="D598" s="83"/>
      <c r="E598" s="38"/>
      <c r="F598" s="38" t="s">
        <v>2310</v>
      </c>
      <c r="G598" s="234">
        <v>0.58109999999999995</v>
      </c>
      <c r="H598" s="40" t="s">
        <v>1946</v>
      </c>
      <c r="I598" s="103">
        <v>6</v>
      </c>
    </row>
    <row r="599" spans="1:9" s="17" customFormat="1" x14ac:dyDescent="0.25">
      <c r="A599" s="38">
        <v>597</v>
      </c>
      <c r="B599" s="38" t="s">
        <v>64</v>
      </c>
      <c r="C599" s="38" t="s">
        <v>1713</v>
      </c>
      <c r="D599" s="83"/>
      <c r="E599" s="38"/>
      <c r="F599" s="38" t="s">
        <v>2311</v>
      </c>
      <c r="G599" s="234">
        <v>3.55</v>
      </c>
      <c r="H599" s="40" t="s">
        <v>2020</v>
      </c>
      <c r="I599" s="103">
        <v>6</v>
      </c>
    </row>
    <row r="600" spans="1:9" s="17" customFormat="1" x14ac:dyDescent="0.25">
      <c r="A600" s="38">
        <v>598</v>
      </c>
      <c r="B600" s="38" t="s">
        <v>64</v>
      </c>
      <c r="C600" s="38" t="s">
        <v>1713</v>
      </c>
      <c r="D600" s="83"/>
      <c r="E600" s="38"/>
      <c r="F600" s="38" t="s">
        <v>2312</v>
      </c>
      <c r="G600" s="234">
        <v>3</v>
      </c>
      <c r="H600" s="40" t="s">
        <v>1947</v>
      </c>
      <c r="I600" s="103">
        <v>6</v>
      </c>
    </row>
    <row r="601" spans="1:9" s="17" customFormat="1" x14ac:dyDescent="0.25">
      <c r="A601" s="38">
        <v>599</v>
      </c>
      <c r="B601" s="38" t="s">
        <v>64</v>
      </c>
      <c r="C601" s="38" t="s">
        <v>1713</v>
      </c>
      <c r="D601" s="83"/>
      <c r="E601" s="38"/>
      <c r="F601" s="38" t="s">
        <v>2313</v>
      </c>
      <c r="G601" s="234">
        <v>5.5399999999999998E-2</v>
      </c>
      <c r="H601" s="40" t="s">
        <v>1948</v>
      </c>
      <c r="I601" s="103">
        <v>6</v>
      </c>
    </row>
    <row r="602" spans="1:9" s="17" customFormat="1" x14ac:dyDescent="0.25">
      <c r="A602" s="38">
        <v>600</v>
      </c>
      <c r="B602" s="38" t="s">
        <v>64</v>
      </c>
      <c r="C602" s="38" t="s">
        <v>1713</v>
      </c>
      <c r="D602" s="83"/>
      <c r="E602" s="38"/>
      <c r="F602" s="38" t="s">
        <v>2314</v>
      </c>
      <c r="G602" s="234">
        <v>1.9962</v>
      </c>
      <c r="H602" s="40" t="s">
        <v>2021</v>
      </c>
      <c r="I602" s="103">
        <v>6</v>
      </c>
    </row>
    <row r="603" spans="1:9" s="17" customFormat="1" x14ac:dyDescent="0.25">
      <c r="A603" s="38">
        <v>601</v>
      </c>
      <c r="B603" s="38" t="s">
        <v>64</v>
      </c>
      <c r="C603" s="38" t="s">
        <v>1713</v>
      </c>
      <c r="D603" s="83"/>
      <c r="E603" s="38"/>
      <c r="F603" s="38" t="s">
        <v>2315</v>
      </c>
      <c r="G603" s="234">
        <v>0.4335</v>
      </c>
      <c r="H603" s="40" t="s">
        <v>1949</v>
      </c>
      <c r="I603" s="103">
        <v>6</v>
      </c>
    </row>
    <row r="604" spans="1:9" s="17" customFormat="1" x14ac:dyDescent="0.25">
      <c r="A604" s="38">
        <v>602</v>
      </c>
      <c r="B604" s="38" t="s">
        <v>64</v>
      </c>
      <c r="C604" s="38" t="s">
        <v>1713</v>
      </c>
      <c r="D604" s="83"/>
      <c r="E604" s="38"/>
      <c r="F604" s="38" t="s">
        <v>2316</v>
      </c>
      <c r="G604" s="234">
        <v>0.1145</v>
      </c>
      <c r="H604" s="40" t="s">
        <v>1950</v>
      </c>
      <c r="I604" s="103">
        <v>6</v>
      </c>
    </row>
    <row r="605" spans="1:9" s="17" customFormat="1" x14ac:dyDescent="0.25">
      <c r="A605" s="38">
        <v>603</v>
      </c>
      <c r="B605" s="38" t="s">
        <v>64</v>
      </c>
      <c r="C605" s="38" t="s">
        <v>1713</v>
      </c>
      <c r="D605" s="83"/>
      <c r="E605" s="38"/>
      <c r="F605" s="38" t="s">
        <v>2317</v>
      </c>
      <c r="G605" s="234">
        <v>2.2919999999999998</v>
      </c>
      <c r="H605" s="40" t="s">
        <v>1951</v>
      </c>
      <c r="I605" s="103">
        <v>6</v>
      </c>
    </row>
    <row r="606" spans="1:9" s="17" customFormat="1" x14ac:dyDescent="0.25">
      <c r="A606" s="38">
        <v>604</v>
      </c>
      <c r="B606" s="38" t="s">
        <v>64</v>
      </c>
      <c r="C606" s="38" t="s">
        <v>1713</v>
      </c>
      <c r="D606" s="83"/>
      <c r="E606" s="38"/>
      <c r="F606" s="38" t="s">
        <v>2318</v>
      </c>
      <c r="G606" s="234">
        <v>9.9091000000000005</v>
      </c>
      <c r="H606" s="40" t="s">
        <v>2022</v>
      </c>
      <c r="I606" s="103">
        <v>6</v>
      </c>
    </row>
    <row r="607" spans="1:9" s="17" customFormat="1" x14ac:dyDescent="0.25">
      <c r="A607" s="38">
        <v>605</v>
      </c>
      <c r="B607" s="38" t="s">
        <v>64</v>
      </c>
      <c r="C607" s="38" t="s">
        <v>1713</v>
      </c>
      <c r="D607" s="83"/>
      <c r="E607" s="38"/>
      <c r="F607" s="38" t="s">
        <v>2319</v>
      </c>
      <c r="G607" s="234">
        <v>2.75</v>
      </c>
      <c r="H607" s="40" t="s">
        <v>1952</v>
      </c>
      <c r="I607" s="103">
        <v>6</v>
      </c>
    </row>
    <row r="608" spans="1:9" s="17" customFormat="1" x14ac:dyDescent="0.25">
      <c r="A608" s="38">
        <v>606</v>
      </c>
      <c r="B608" s="38" t="s">
        <v>64</v>
      </c>
      <c r="C608" s="38" t="s">
        <v>1713</v>
      </c>
      <c r="D608" s="83"/>
      <c r="E608" s="38"/>
      <c r="F608" s="38" t="s">
        <v>2320</v>
      </c>
      <c r="G608" s="234">
        <v>9.2100000000000001E-2</v>
      </c>
      <c r="H608" s="40" t="s">
        <v>2023</v>
      </c>
      <c r="I608" s="103">
        <v>6</v>
      </c>
    </row>
    <row r="609" spans="1:9" s="17" customFormat="1" x14ac:dyDescent="0.25">
      <c r="A609" s="38">
        <v>607</v>
      </c>
      <c r="B609" s="38" t="s">
        <v>64</v>
      </c>
      <c r="C609" s="38" t="s">
        <v>1713</v>
      </c>
      <c r="D609" s="83"/>
      <c r="E609" s="38"/>
      <c r="F609" s="38" t="s">
        <v>2321</v>
      </c>
      <c r="G609" s="234">
        <v>0.09</v>
      </c>
      <c r="H609" s="40" t="s">
        <v>1953</v>
      </c>
      <c r="I609" s="103">
        <v>6</v>
      </c>
    </row>
    <row r="610" spans="1:9" s="17" customFormat="1" x14ac:dyDescent="0.25">
      <c r="A610" s="38">
        <v>608</v>
      </c>
      <c r="B610" s="38" t="s">
        <v>64</v>
      </c>
      <c r="C610" s="38" t="s">
        <v>1713</v>
      </c>
      <c r="D610" s="83"/>
      <c r="E610" s="38"/>
      <c r="F610" s="38" t="s">
        <v>2322</v>
      </c>
      <c r="G610" s="234"/>
      <c r="H610" s="40" t="s">
        <v>2024</v>
      </c>
      <c r="I610" s="103">
        <v>6</v>
      </c>
    </row>
    <row r="611" spans="1:9" s="17" customFormat="1" x14ac:dyDescent="0.25">
      <c r="A611" s="38">
        <v>609</v>
      </c>
      <c r="B611" s="38" t="s">
        <v>64</v>
      </c>
      <c r="C611" s="38" t="s">
        <v>1713</v>
      </c>
      <c r="D611" s="83"/>
      <c r="E611" s="38"/>
      <c r="F611" s="38" t="s">
        <v>2323</v>
      </c>
      <c r="G611" s="234">
        <v>2.5000000000000001E-2</v>
      </c>
      <c r="H611" s="40" t="s">
        <v>1954</v>
      </c>
      <c r="I611" s="103">
        <v>6</v>
      </c>
    </row>
    <row r="612" spans="1:9" s="17" customFormat="1" ht="28.5" x14ac:dyDescent="0.25">
      <c r="A612" s="38">
        <v>610</v>
      </c>
      <c r="B612" s="38" t="s">
        <v>64</v>
      </c>
      <c r="C612" s="38" t="s">
        <v>1713</v>
      </c>
      <c r="D612" s="83"/>
      <c r="E612" s="38"/>
      <c r="F612" s="38" t="s">
        <v>2247</v>
      </c>
      <c r="G612" s="234"/>
      <c r="H612" s="40" t="s">
        <v>1955</v>
      </c>
      <c r="I612" s="103">
        <v>7</v>
      </c>
    </row>
    <row r="614" spans="1:9" ht="28.5" x14ac:dyDescent="0.25">
      <c r="B614" s="92"/>
      <c r="C614" s="89" t="s">
        <v>1777</v>
      </c>
      <c r="D614" s="88" t="s">
        <v>1778</v>
      </c>
      <c r="E614" s="88" t="s">
        <v>1779</v>
      </c>
      <c r="F614" s="95" t="s">
        <v>1784</v>
      </c>
    </row>
    <row r="615" spans="1:9" x14ac:dyDescent="0.25">
      <c r="B615" s="89" t="s">
        <v>2</v>
      </c>
      <c r="C615" s="90">
        <f>COUNT(A3:A147)</f>
        <v>145</v>
      </c>
      <c r="D615" s="91">
        <f>SUM(G3:G147)</f>
        <v>1669924.9654000003</v>
      </c>
      <c r="E615" s="91" t="s">
        <v>1741</v>
      </c>
    </row>
    <row r="616" spans="1:9" x14ac:dyDescent="0.25">
      <c r="B616" s="89" t="s">
        <v>64</v>
      </c>
      <c r="C616" s="90">
        <f>COUNT(A148:A612)</f>
        <v>465</v>
      </c>
      <c r="D616" s="91">
        <f>SUM(G148:G612)</f>
        <v>4036.5594000000001</v>
      </c>
      <c r="E616" s="87" t="s">
        <v>1741</v>
      </c>
    </row>
    <row r="617" spans="1:9" x14ac:dyDescent="0.25">
      <c r="B617" s="89" t="s">
        <v>1774</v>
      </c>
      <c r="C617" s="93">
        <f>SUM(C615:C616)</f>
        <v>610</v>
      </c>
      <c r="D617" s="94">
        <f>SUM(D615:D616)</f>
        <v>1673961.5248000002</v>
      </c>
      <c r="E617" s="94" t="s">
        <v>1741</v>
      </c>
    </row>
    <row r="618" spans="1:9" x14ac:dyDescent="0.25">
      <c r="B618" s="241" t="s">
        <v>1776</v>
      </c>
      <c r="C618" s="241"/>
      <c r="D618" s="241" t="str">
        <f>CONCATENATE(TEXT(SUM(D617:E617),"#,##0.0000")," Hectares")</f>
        <v>1,673,961.5248 Hectares</v>
      </c>
      <c r="E618" s="241"/>
    </row>
    <row r="620" spans="1:9" ht="29.25" x14ac:dyDescent="0.25">
      <c r="B620" s="142" t="s">
        <v>2487</v>
      </c>
      <c r="C620" s="142" t="s">
        <v>2488</v>
      </c>
      <c r="D620" s="144" t="s">
        <v>2489</v>
      </c>
    </row>
    <row r="621" spans="1:9" x14ac:dyDescent="0.25">
      <c r="B621" s="140" t="s">
        <v>2490</v>
      </c>
      <c r="C621" s="140">
        <f>COUNTIF(I3:I147,"1")</f>
        <v>28</v>
      </c>
      <c r="D621" s="140">
        <f>COUNTIF(I148:I612,"1")</f>
        <v>3</v>
      </c>
    </row>
    <row r="622" spans="1:9" x14ac:dyDescent="0.25">
      <c r="B622" s="140" t="s">
        <v>2491</v>
      </c>
      <c r="C622" s="140">
        <f>COUNTIF(I3:I147,"2")</f>
        <v>11</v>
      </c>
      <c r="D622" s="140">
        <f>COUNTIF(I148:I612,"2")</f>
        <v>0</v>
      </c>
    </row>
    <row r="623" spans="1:9" x14ac:dyDescent="0.25">
      <c r="B623" s="140" t="s">
        <v>2492</v>
      </c>
      <c r="C623" s="140">
        <f>COUNTIF(I3:I147,"3")</f>
        <v>15</v>
      </c>
      <c r="D623" s="140">
        <f>COUNTIF(I148:I612,"3")</f>
        <v>55</v>
      </c>
    </row>
    <row r="624" spans="1:9" x14ac:dyDescent="0.25">
      <c r="B624" s="140" t="s">
        <v>2493</v>
      </c>
      <c r="C624" s="140">
        <f>COUNTIF(I3:I147,"4")</f>
        <v>12</v>
      </c>
      <c r="D624" s="140">
        <f>COUNTIF(I148:I612,"4")</f>
        <v>1</v>
      </c>
    </row>
    <row r="625" spans="2:4" x14ac:dyDescent="0.25">
      <c r="B625" s="140" t="s">
        <v>2494</v>
      </c>
      <c r="C625" s="140">
        <f>COUNTIF(I3:I147,"5")</f>
        <v>46</v>
      </c>
      <c r="D625" s="140">
        <f>COUNTIF(I148:I612,"5")</f>
        <v>41</v>
      </c>
    </row>
    <row r="626" spans="2:4" x14ac:dyDescent="0.25">
      <c r="B626" s="140" t="s">
        <v>2495</v>
      </c>
      <c r="C626" s="140">
        <f>COUNTIF(I3:I147,"6")</f>
        <v>32</v>
      </c>
      <c r="D626" s="140">
        <f>COUNTIF(I148:I612,"6")</f>
        <v>67</v>
      </c>
    </row>
    <row r="627" spans="2:4" x14ac:dyDescent="0.25">
      <c r="B627" s="140" t="s">
        <v>2496</v>
      </c>
      <c r="C627" s="140">
        <f>COUNTIF(I3:I147,"7")</f>
        <v>1</v>
      </c>
      <c r="D627" s="140">
        <f>COUNTIF(I148:I612,"7")</f>
        <v>298</v>
      </c>
    </row>
    <row r="628" spans="2:4" x14ac:dyDescent="0.25">
      <c r="B628" s="141" t="s">
        <v>2497</v>
      </c>
      <c r="C628" s="143">
        <f>SUM(C621:C627)</f>
        <v>145</v>
      </c>
      <c r="D628" s="143">
        <f>SUM(D621:D627)</f>
        <v>465</v>
      </c>
    </row>
    <row r="630" spans="2:4" ht="29.25" x14ac:dyDescent="0.25">
      <c r="B630" s="142" t="s">
        <v>2487</v>
      </c>
      <c r="C630" s="142" t="s">
        <v>2498</v>
      </c>
      <c r="D630" s="144" t="s">
        <v>2499</v>
      </c>
    </row>
    <row r="631" spans="2:4" x14ac:dyDescent="0.25">
      <c r="B631" s="140" t="s">
        <v>2490</v>
      </c>
      <c r="C631" s="145">
        <f>SUMIF(I3:I147,"1",G3:G147)</f>
        <v>368031.84129999997</v>
      </c>
      <c r="D631" s="149">
        <f>SUMIF(I148:I612,"1",G148:G612)</f>
        <v>146.6</v>
      </c>
    </row>
    <row r="632" spans="2:4" x14ac:dyDescent="0.25">
      <c r="B632" s="140" t="s">
        <v>2491</v>
      </c>
      <c r="C632" s="148">
        <f>SUMIF(I3:I147,"2",G3:G147)</f>
        <v>264699.18540000002</v>
      </c>
      <c r="D632" s="150">
        <f>SUMIF(I148:I612,"2",G148:G612)</f>
        <v>0</v>
      </c>
    </row>
    <row r="633" spans="2:4" x14ac:dyDescent="0.25">
      <c r="B633" s="140" t="s">
        <v>2492</v>
      </c>
      <c r="C633" s="145">
        <f>SUMIF(I3:I147,"3",G3:G147)</f>
        <v>301295.47100000002</v>
      </c>
      <c r="D633" s="147">
        <f>SUMIF(I148:I612,"3",G148:G612)</f>
        <v>1285.0020000000004</v>
      </c>
    </row>
    <row r="634" spans="2:4" x14ac:dyDescent="0.25">
      <c r="B634" s="140" t="s">
        <v>2493</v>
      </c>
      <c r="C634" s="145">
        <f>SUMIF(I3:I147,"4",G3:G147)</f>
        <v>313012.56559999997</v>
      </c>
      <c r="D634" s="145">
        <f>SUMIF(I148:I612,"4",G148:G612)</f>
        <v>0.30640000000000001</v>
      </c>
    </row>
    <row r="635" spans="2:4" x14ac:dyDescent="0.25">
      <c r="B635" s="140" t="s">
        <v>2494</v>
      </c>
      <c r="C635" s="148">
        <f>SUMIF(I3:I147,"5",G3:G147)</f>
        <v>244765.462</v>
      </c>
      <c r="D635" s="145">
        <f>SUMIF(I148:I612,"5",G148:G612)</f>
        <v>1144.3336000000004</v>
      </c>
    </row>
    <row r="636" spans="2:4" x14ac:dyDescent="0.25">
      <c r="B636" s="140" t="s">
        <v>2495</v>
      </c>
      <c r="C636" s="145">
        <f>SUMIF(I3:I147,"6",G3:G147)</f>
        <v>177972.99050000001</v>
      </c>
      <c r="D636" s="145">
        <f>SUMIF(I148:I612,"6",G148:G612)</f>
        <v>134.5505</v>
      </c>
    </row>
    <row r="637" spans="2:4" x14ac:dyDescent="0.25">
      <c r="B637" s="140" t="s">
        <v>2496</v>
      </c>
      <c r="C637" s="145">
        <f>SUMIF(I3:I147,"7",G3:G147)</f>
        <v>147.4496</v>
      </c>
      <c r="D637" s="145">
        <f>SUMIF(I148:I612,"7",G148:G612)</f>
        <v>1325.7668999999989</v>
      </c>
    </row>
    <row r="638" spans="2:4" x14ac:dyDescent="0.25">
      <c r="B638" s="141" t="s">
        <v>2497</v>
      </c>
      <c r="C638" s="146">
        <f>SUM(C631:C637)</f>
        <v>1669924.9654000001</v>
      </c>
      <c r="D638" s="146">
        <f>SUM(D631:D637)</f>
        <v>4036.5593999999992</v>
      </c>
    </row>
  </sheetData>
  <mergeCells count="3">
    <mergeCell ref="B618:C618"/>
    <mergeCell ref="D618:E618"/>
    <mergeCell ref="A1:I1"/>
  </mergeCells>
  <dataValidations disablePrompts="1" count="2">
    <dataValidation type="list" allowBlank="1" showInputMessage="1" showErrorMessage="1" prompt="Click and enter a value from the list of items" sqref="B3:B612">
      <formula1>"CADT,CALT"</formula1>
    </dataValidation>
    <dataValidation type="list" allowBlank="1" showInputMessage="1" showErrorMessage="1" prompt="Click and enter a value from the list of items" sqref="C3:C612">
      <formula1>"REGISTERED,UNREGISTERED,ON-PROCESS,FOR PROCESSING (w/ app),FOR PROCESSING (w/out app)"</formula1>
    </dataValidation>
  </dataValidations>
  <pageMargins left="0.25" right="0.25" top="0.25" bottom="0.25" header="0" footer="0"/>
  <pageSetup paperSize="14" scale="72"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I63"/>
  <sheetViews>
    <sheetView workbookViewId="0">
      <pane ySplit="2" topLeftCell="A27" activePane="bottomLeft" state="frozen"/>
      <selection pane="bottomLeft" activeCell="F50" sqref="F50"/>
    </sheetView>
  </sheetViews>
  <sheetFormatPr defaultColWidth="14.42578125" defaultRowHeight="15" x14ac:dyDescent="0.25"/>
  <cols>
    <col min="1" max="1" width="5.5703125" bestFit="1" customWidth="1"/>
    <col min="2" max="2" width="17.140625" customWidth="1"/>
    <col min="3" max="3" width="24.42578125" customWidth="1"/>
    <col min="4" max="4" width="20" customWidth="1"/>
    <col min="5" max="5" width="22.7109375" customWidth="1"/>
    <col min="6" max="6" width="84.5703125" customWidth="1"/>
    <col min="7" max="7" width="24" bestFit="1" customWidth="1"/>
    <col min="8" max="8" width="22.85546875" customWidth="1"/>
    <col min="9" max="9" width="0" hidden="1" customWidth="1"/>
  </cols>
  <sheetData>
    <row r="1" spans="1:9" s="17" customFormat="1" ht="19.5" x14ac:dyDescent="0.25">
      <c r="A1" s="245" t="s">
        <v>1703</v>
      </c>
      <c r="B1" s="246"/>
      <c r="C1" s="246"/>
      <c r="D1" s="246"/>
      <c r="E1" s="246"/>
      <c r="F1" s="246"/>
      <c r="G1" s="246"/>
      <c r="H1" s="246"/>
      <c r="I1" s="246"/>
    </row>
    <row r="2" spans="1:9" s="17" customFormat="1" ht="108.75" customHeight="1" x14ac:dyDescent="0.25">
      <c r="A2" s="19" t="s">
        <v>0</v>
      </c>
      <c r="B2" s="42" t="s">
        <v>1712</v>
      </c>
      <c r="C2" s="39" t="s">
        <v>1714</v>
      </c>
      <c r="D2" s="39" t="s">
        <v>1710</v>
      </c>
      <c r="E2" s="39" t="s">
        <v>1709</v>
      </c>
      <c r="F2" s="19" t="s">
        <v>1</v>
      </c>
      <c r="G2" s="41" t="s">
        <v>1722</v>
      </c>
      <c r="H2" s="39" t="s">
        <v>1956</v>
      </c>
      <c r="I2" s="19" t="s">
        <v>2486</v>
      </c>
    </row>
    <row r="3" spans="1:9" s="17" customFormat="1" ht="28.5" x14ac:dyDescent="0.25">
      <c r="A3" s="20">
        <v>1</v>
      </c>
      <c r="B3" s="20" t="s">
        <v>2</v>
      </c>
      <c r="C3" s="20" t="s">
        <v>1701</v>
      </c>
      <c r="D3" s="25">
        <v>38252</v>
      </c>
      <c r="E3" s="21" t="s">
        <v>364</v>
      </c>
      <c r="F3" s="201" t="s">
        <v>2327</v>
      </c>
      <c r="G3" s="23">
        <v>6339.4170000000004</v>
      </c>
      <c r="H3" s="22" t="s">
        <v>365</v>
      </c>
      <c r="I3" s="103">
        <v>2</v>
      </c>
    </row>
    <row r="4" spans="1:9" s="17" customFormat="1" ht="42.75" x14ac:dyDescent="0.25">
      <c r="A4" s="20">
        <v>2</v>
      </c>
      <c r="B4" s="20" t="s">
        <v>2</v>
      </c>
      <c r="C4" s="20" t="s">
        <v>1700</v>
      </c>
      <c r="D4" s="25">
        <v>38658</v>
      </c>
      <c r="E4" s="21" t="s">
        <v>366</v>
      </c>
      <c r="F4" s="201" t="s">
        <v>2328</v>
      </c>
      <c r="G4" s="26">
        <v>8341.1504999999997</v>
      </c>
      <c r="H4" s="22" t="s">
        <v>365</v>
      </c>
      <c r="I4" s="103">
        <v>2</v>
      </c>
    </row>
    <row r="5" spans="1:9" s="17" customFormat="1" ht="57" x14ac:dyDescent="0.25">
      <c r="A5" s="20">
        <v>3</v>
      </c>
      <c r="B5" s="20" t="s">
        <v>2</v>
      </c>
      <c r="C5" s="20" t="s">
        <v>1700</v>
      </c>
      <c r="D5" s="25">
        <v>38645</v>
      </c>
      <c r="E5" s="21" t="s">
        <v>367</v>
      </c>
      <c r="F5" s="202" t="s">
        <v>2329</v>
      </c>
      <c r="G5" s="26">
        <v>5484.1100999999999</v>
      </c>
      <c r="H5" s="22" t="s">
        <v>368</v>
      </c>
      <c r="I5" s="103">
        <v>4</v>
      </c>
    </row>
    <row r="6" spans="1:9" s="17" customFormat="1" ht="28.5" x14ac:dyDescent="0.25">
      <c r="A6" s="20">
        <v>4</v>
      </c>
      <c r="B6" s="20" t="s">
        <v>2</v>
      </c>
      <c r="C6" s="20" t="s">
        <v>1700</v>
      </c>
      <c r="D6" s="25">
        <v>39533</v>
      </c>
      <c r="E6" s="21" t="s">
        <v>369</v>
      </c>
      <c r="F6" s="201" t="s">
        <v>370</v>
      </c>
      <c r="G6" s="27">
        <v>2378.3528999999999</v>
      </c>
      <c r="H6" s="20" t="s">
        <v>61</v>
      </c>
      <c r="I6" s="103">
        <v>4</v>
      </c>
    </row>
    <row r="7" spans="1:9" s="17" customFormat="1" ht="42.75" x14ac:dyDescent="0.25">
      <c r="A7" s="20">
        <v>5</v>
      </c>
      <c r="B7" s="20" t="s">
        <v>2</v>
      </c>
      <c r="C7" s="20" t="s">
        <v>1700</v>
      </c>
      <c r="D7" s="25">
        <v>39533</v>
      </c>
      <c r="E7" s="21" t="s">
        <v>371</v>
      </c>
      <c r="F7" s="201" t="s">
        <v>372</v>
      </c>
      <c r="G7" s="27">
        <v>4155.9117999999999</v>
      </c>
      <c r="H7" s="20" t="s">
        <v>373</v>
      </c>
      <c r="I7" s="103">
        <v>3</v>
      </c>
    </row>
    <row r="8" spans="1:9" s="17" customFormat="1" ht="42.75" x14ac:dyDescent="0.25">
      <c r="A8" s="20">
        <v>6</v>
      </c>
      <c r="B8" s="20" t="s">
        <v>2</v>
      </c>
      <c r="C8" s="20" t="s">
        <v>1700</v>
      </c>
      <c r="D8" s="25">
        <v>40079</v>
      </c>
      <c r="E8" s="21" t="s">
        <v>374</v>
      </c>
      <c r="F8" s="201" t="s">
        <v>375</v>
      </c>
      <c r="G8" s="27">
        <v>10389.506299999999</v>
      </c>
      <c r="H8" s="20" t="s">
        <v>376</v>
      </c>
      <c r="I8" s="103">
        <v>3</v>
      </c>
    </row>
    <row r="9" spans="1:9" s="17" customFormat="1" ht="28.5" x14ac:dyDescent="0.25">
      <c r="A9" s="20">
        <v>7</v>
      </c>
      <c r="B9" s="20" t="s">
        <v>2</v>
      </c>
      <c r="C9" s="20" t="s">
        <v>1700</v>
      </c>
      <c r="D9" s="25" t="s">
        <v>1702</v>
      </c>
      <c r="E9" s="21" t="s">
        <v>377</v>
      </c>
      <c r="F9" s="201" t="s">
        <v>378</v>
      </c>
      <c r="G9" s="23">
        <v>1327.607</v>
      </c>
      <c r="H9" s="22" t="s">
        <v>379</v>
      </c>
      <c r="I9" s="103">
        <v>2</v>
      </c>
    </row>
    <row r="10" spans="1:9" s="17" customFormat="1" ht="28.5" x14ac:dyDescent="0.25">
      <c r="A10" s="20">
        <v>8</v>
      </c>
      <c r="B10" s="20" t="s">
        <v>2</v>
      </c>
      <c r="C10" s="20" t="s">
        <v>1700</v>
      </c>
      <c r="D10" s="25">
        <v>42381</v>
      </c>
      <c r="E10" s="21" t="s">
        <v>380</v>
      </c>
      <c r="F10" s="201" t="s">
        <v>381</v>
      </c>
      <c r="G10" s="27">
        <v>12561.3367</v>
      </c>
      <c r="H10" s="22" t="s">
        <v>382</v>
      </c>
      <c r="I10" s="103">
        <v>1</v>
      </c>
    </row>
    <row r="11" spans="1:9" s="17" customFormat="1" ht="28.5" x14ac:dyDescent="0.25">
      <c r="A11" s="20">
        <v>9</v>
      </c>
      <c r="B11" s="20" t="s">
        <v>2</v>
      </c>
      <c r="C11" s="20" t="s">
        <v>1700</v>
      </c>
      <c r="D11" s="25" t="s">
        <v>1705</v>
      </c>
      <c r="E11" s="21" t="s">
        <v>383</v>
      </c>
      <c r="F11" s="201" t="s">
        <v>384</v>
      </c>
      <c r="G11" s="23">
        <v>9424.1170000000002</v>
      </c>
      <c r="H11" s="22" t="s">
        <v>20</v>
      </c>
      <c r="I11" s="103">
        <v>3</v>
      </c>
    </row>
    <row r="12" spans="1:9" s="17" customFormat="1" x14ac:dyDescent="0.25">
      <c r="A12" s="20">
        <v>10</v>
      </c>
      <c r="B12" s="20" t="s">
        <v>2</v>
      </c>
      <c r="C12" s="20" t="s">
        <v>385</v>
      </c>
      <c r="D12" s="32"/>
      <c r="E12" s="28"/>
      <c r="F12" s="203" t="s">
        <v>386</v>
      </c>
      <c r="G12" s="30">
        <v>5293.33</v>
      </c>
      <c r="H12" s="28" t="s">
        <v>13</v>
      </c>
      <c r="I12" s="103">
        <v>4</v>
      </c>
    </row>
    <row r="13" spans="1:9" s="17" customFormat="1" ht="28.5" x14ac:dyDescent="0.25">
      <c r="A13" s="20">
        <v>11</v>
      </c>
      <c r="B13" s="20" t="s">
        <v>2</v>
      </c>
      <c r="C13" s="20" t="s">
        <v>385</v>
      </c>
      <c r="D13" s="32"/>
      <c r="E13" s="28"/>
      <c r="F13" s="203" t="s">
        <v>387</v>
      </c>
      <c r="G13" s="33">
        <v>3000</v>
      </c>
      <c r="H13" s="28" t="s">
        <v>388</v>
      </c>
      <c r="I13" s="103">
        <v>4</v>
      </c>
    </row>
    <row r="14" spans="1:9" s="17" customFormat="1" x14ac:dyDescent="0.25">
      <c r="A14" s="20">
        <v>12</v>
      </c>
      <c r="B14" s="20" t="s">
        <v>2</v>
      </c>
      <c r="C14" s="20" t="s">
        <v>385</v>
      </c>
      <c r="D14" s="32"/>
      <c r="E14" s="28"/>
      <c r="F14" s="203" t="s">
        <v>389</v>
      </c>
      <c r="G14" s="30">
        <v>19000</v>
      </c>
      <c r="H14" s="28" t="s">
        <v>390</v>
      </c>
      <c r="I14" s="103">
        <v>2</v>
      </c>
    </row>
    <row r="15" spans="1:9" s="17" customFormat="1" ht="28.5" x14ac:dyDescent="0.25">
      <c r="A15" s="20">
        <v>13</v>
      </c>
      <c r="B15" s="20" t="s">
        <v>2</v>
      </c>
      <c r="C15" s="20" t="s">
        <v>385</v>
      </c>
      <c r="D15" s="32"/>
      <c r="E15" s="28"/>
      <c r="F15" s="203" t="s">
        <v>391</v>
      </c>
      <c r="G15" s="30">
        <v>12138</v>
      </c>
      <c r="H15" s="28" t="s">
        <v>392</v>
      </c>
      <c r="I15" s="103">
        <v>3</v>
      </c>
    </row>
    <row r="16" spans="1:9" s="17" customFormat="1" x14ac:dyDescent="0.25">
      <c r="A16" s="20">
        <v>14</v>
      </c>
      <c r="B16" s="20" t="s">
        <v>2</v>
      </c>
      <c r="C16" s="20" t="s">
        <v>385</v>
      </c>
      <c r="D16" s="32"/>
      <c r="E16" s="28"/>
      <c r="F16" s="203" t="s">
        <v>393</v>
      </c>
      <c r="G16" s="30">
        <v>15000</v>
      </c>
      <c r="H16" s="28" t="s">
        <v>394</v>
      </c>
      <c r="I16" s="103">
        <v>1</v>
      </c>
    </row>
    <row r="17" spans="1:9" s="17" customFormat="1" x14ac:dyDescent="0.25">
      <c r="A17" s="20">
        <v>15</v>
      </c>
      <c r="B17" s="20" t="s">
        <v>2</v>
      </c>
      <c r="C17" s="20" t="s">
        <v>385</v>
      </c>
      <c r="D17" s="32"/>
      <c r="E17" s="28"/>
      <c r="F17" s="203" t="s">
        <v>395</v>
      </c>
      <c r="G17" s="30">
        <v>32320</v>
      </c>
      <c r="H17" s="28" t="s">
        <v>365</v>
      </c>
      <c r="I17" s="103">
        <v>2</v>
      </c>
    </row>
    <row r="18" spans="1:9" s="17" customFormat="1" ht="28.5" x14ac:dyDescent="0.25">
      <c r="A18" s="20">
        <v>16</v>
      </c>
      <c r="B18" s="20" t="s">
        <v>2</v>
      </c>
      <c r="C18" s="20" t="s">
        <v>385</v>
      </c>
      <c r="D18" s="32"/>
      <c r="E18" s="28"/>
      <c r="F18" s="203" t="s">
        <v>396</v>
      </c>
      <c r="G18" s="30">
        <v>2970</v>
      </c>
      <c r="H18" s="31" t="s">
        <v>397</v>
      </c>
      <c r="I18" s="103">
        <v>2</v>
      </c>
    </row>
    <row r="19" spans="1:9" s="17" customFormat="1" x14ac:dyDescent="0.25">
      <c r="A19" s="20">
        <v>17</v>
      </c>
      <c r="B19" s="20" t="s">
        <v>2</v>
      </c>
      <c r="C19" s="20" t="s">
        <v>385</v>
      </c>
      <c r="D19" s="32"/>
      <c r="E19" s="28"/>
      <c r="F19" s="203" t="s">
        <v>398</v>
      </c>
      <c r="G19" s="30">
        <v>10400</v>
      </c>
      <c r="H19" s="31" t="s">
        <v>399</v>
      </c>
      <c r="I19" s="103">
        <v>2</v>
      </c>
    </row>
    <row r="20" spans="1:9" s="17" customFormat="1" x14ac:dyDescent="0.25">
      <c r="A20" s="20">
        <v>18</v>
      </c>
      <c r="B20" s="20" t="s">
        <v>2</v>
      </c>
      <c r="C20" s="20" t="s">
        <v>385</v>
      </c>
      <c r="D20" s="32"/>
      <c r="E20" s="28"/>
      <c r="F20" s="203" t="s">
        <v>400</v>
      </c>
      <c r="G20" s="30">
        <v>7081</v>
      </c>
      <c r="H20" s="28" t="s">
        <v>401</v>
      </c>
      <c r="I20" s="103">
        <v>3</v>
      </c>
    </row>
    <row r="21" spans="1:9" s="17" customFormat="1" x14ac:dyDescent="0.25">
      <c r="A21" s="20">
        <v>19</v>
      </c>
      <c r="B21" s="20" t="s">
        <v>2</v>
      </c>
      <c r="C21" s="20" t="s">
        <v>385</v>
      </c>
      <c r="D21" s="32"/>
      <c r="E21" s="28"/>
      <c r="F21" s="203" t="s">
        <v>402</v>
      </c>
      <c r="G21" s="30">
        <v>6750</v>
      </c>
      <c r="H21" s="28" t="s">
        <v>392</v>
      </c>
      <c r="I21" s="103">
        <v>3</v>
      </c>
    </row>
    <row r="22" spans="1:9" s="17" customFormat="1" ht="28.5" x14ac:dyDescent="0.25">
      <c r="A22" s="20">
        <v>20</v>
      </c>
      <c r="B22" s="20" t="s">
        <v>2</v>
      </c>
      <c r="C22" s="20" t="s">
        <v>385</v>
      </c>
      <c r="D22" s="32"/>
      <c r="E22" s="28"/>
      <c r="F22" s="203" t="s">
        <v>403</v>
      </c>
      <c r="G22" s="30">
        <v>25691</v>
      </c>
      <c r="H22" s="28" t="s">
        <v>404</v>
      </c>
      <c r="I22" s="103">
        <v>1</v>
      </c>
    </row>
    <row r="23" spans="1:9" s="17" customFormat="1" ht="28.5" x14ac:dyDescent="0.25">
      <c r="A23" s="20">
        <v>21</v>
      </c>
      <c r="B23" s="20" t="s">
        <v>2</v>
      </c>
      <c r="C23" s="20" t="s">
        <v>1713</v>
      </c>
      <c r="D23" s="32"/>
      <c r="E23" s="28"/>
      <c r="F23" s="203" t="s">
        <v>405</v>
      </c>
      <c r="G23" s="30">
        <v>34025</v>
      </c>
      <c r="H23" s="28" t="s">
        <v>379</v>
      </c>
      <c r="I23" s="103">
        <v>1</v>
      </c>
    </row>
    <row r="24" spans="1:9" s="17" customFormat="1" x14ac:dyDescent="0.25">
      <c r="A24" s="20">
        <v>22</v>
      </c>
      <c r="B24" s="20" t="s">
        <v>2</v>
      </c>
      <c r="C24" s="20" t="s">
        <v>1713</v>
      </c>
      <c r="D24" s="32"/>
      <c r="E24" s="28"/>
      <c r="F24" s="203" t="s">
        <v>406</v>
      </c>
      <c r="G24" s="30">
        <v>19902</v>
      </c>
      <c r="H24" s="28" t="s">
        <v>407</v>
      </c>
      <c r="I24" s="103">
        <v>1</v>
      </c>
    </row>
    <row r="25" spans="1:9" s="17" customFormat="1" x14ac:dyDescent="0.25">
      <c r="A25" s="20">
        <v>23</v>
      </c>
      <c r="B25" s="20" t="s">
        <v>2</v>
      </c>
      <c r="C25" s="20" t="s">
        <v>1713</v>
      </c>
      <c r="D25" s="32"/>
      <c r="E25" s="28"/>
      <c r="F25" s="203" t="s">
        <v>408</v>
      </c>
      <c r="G25" s="30">
        <v>15784</v>
      </c>
      <c r="H25" s="28" t="s">
        <v>9</v>
      </c>
      <c r="I25" s="103">
        <v>1</v>
      </c>
    </row>
    <row r="26" spans="1:9" s="17" customFormat="1" x14ac:dyDescent="0.25">
      <c r="A26" s="20">
        <v>24</v>
      </c>
      <c r="B26" s="20" t="s">
        <v>2</v>
      </c>
      <c r="C26" s="20" t="s">
        <v>1713</v>
      </c>
      <c r="D26" s="32"/>
      <c r="E26" s="28"/>
      <c r="F26" s="203" t="s">
        <v>409</v>
      </c>
      <c r="G26" s="30">
        <v>8000</v>
      </c>
      <c r="H26" s="28" t="s">
        <v>410</v>
      </c>
      <c r="I26" s="103">
        <v>1</v>
      </c>
    </row>
    <row r="27" spans="1:9" s="17" customFormat="1" ht="42.75" x14ac:dyDescent="0.25">
      <c r="A27" s="20">
        <v>25</v>
      </c>
      <c r="B27" s="20" t="s">
        <v>2</v>
      </c>
      <c r="C27" s="20" t="s">
        <v>1713</v>
      </c>
      <c r="D27" s="32"/>
      <c r="E27" s="28"/>
      <c r="F27" s="203" t="s">
        <v>411</v>
      </c>
      <c r="G27" s="30">
        <v>14282</v>
      </c>
      <c r="H27" s="28" t="s">
        <v>410</v>
      </c>
      <c r="I27" s="103">
        <v>1</v>
      </c>
    </row>
    <row r="28" spans="1:9" s="17" customFormat="1" ht="28.5" x14ac:dyDescent="0.25">
      <c r="A28" s="20">
        <v>26</v>
      </c>
      <c r="B28" s="20" t="s">
        <v>2</v>
      </c>
      <c r="C28" s="34" t="s">
        <v>1713</v>
      </c>
      <c r="D28" s="32"/>
      <c r="E28" s="28"/>
      <c r="F28" s="203" t="s">
        <v>412</v>
      </c>
      <c r="G28" s="30">
        <v>6808</v>
      </c>
      <c r="H28" s="28" t="s">
        <v>404</v>
      </c>
      <c r="I28" s="103">
        <v>1</v>
      </c>
    </row>
    <row r="29" spans="1:9" s="17" customFormat="1" ht="28.5" x14ac:dyDescent="0.25">
      <c r="A29" s="20">
        <v>27</v>
      </c>
      <c r="B29" s="20" t="s">
        <v>2</v>
      </c>
      <c r="C29" s="31" t="s">
        <v>1713</v>
      </c>
      <c r="D29" s="32"/>
      <c r="E29" s="28"/>
      <c r="F29" s="203" t="s">
        <v>413</v>
      </c>
      <c r="G29" s="28">
        <v>854</v>
      </c>
      <c r="H29" s="28" t="s">
        <v>379</v>
      </c>
      <c r="I29" s="103">
        <v>2</v>
      </c>
    </row>
    <row r="30" spans="1:9" s="17" customFormat="1" x14ac:dyDescent="0.25">
      <c r="A30" s="20">
        <v>28</v>
      </c>
      <c r="B30" s="20" t="s">
        <v>2</v>
      </c>
      <c r="C30" s="31" t="s">
        <v>1713</v>
      </c>
      <c r="D30" s="31"/>
      <c r="E30" s="28"/>
      <c r="F30" s="203" t="s">
        <v>414</v>
      </c>
      <c r="G30" s="28">
        <v>579</v>
      </c>
      <c r="H30" s="28" t="s">
        <v>379</v>
      </c>
      <c r="I30" s="103">
        <v>2</v>
      </c>
    </row>
    <row r="31" spans="1:9" s="17" customFormat="1" ht="28.5" x14ac:dyDescent="0.25">
      <c r="A31" s="20">
        <v>29</v>
      </c>
      <c r="B31" s="20" t="s">
        <v>2</v>
      </c>
      <c r="C31" s="31" t="s">
        <v>1713</v>
      </c>
      <c r="D31" s="32"/>
      <c r="E31" s="28"/>
      <c r="F31" s="203" t="s">
        <v>415</v>
      </c>
      <c r="G31" s="30">
        <v>2214</v>
      </c>
      <c r="H31" s="28" t="s">
        <v>416</v>
      </c>
      <c r="I31" s="103">
        <v>2</v>
      </c>
    </row>
    <row r="32" spans="1:9" s="17" customFormat="1" x14ac:dyDescent="0.25">
      <c r="A32" s="20">
        <v>30</v>
      </c>
      <c r="B32" s="20" t="s">
        <v>2</v>
      </c>
      <c r="C32" s="31" t="s">
        <v>1713</v>
      </c>
      <c r="D32" s="32"/>
      <c r="E32" s="28"/>
      <c r="F32" s="203" t="s">
        <v>417</v>
      </c>
      <c r="G32" s="30">
        <v>24010</v>
      </c>
      <c r="H32" s="28" t="s">
        <v>392</v>
      </c>
      <c r="I32" s="103">
        <v>2</v>
      </c>
    </row>
    <row r="33" spans="1:9" s="17" customFormat="1" ht="28.5" x14ac:dyDescent="0.25">
      <c r="A33" s="20">
        <v>31</v>
      </c>
      <c r="B33" s="20" t="s">
        <v>2</v>
      </c>
      <c r="C33" s="31" t="s">
        <v>1713</v>
      </c>
      <c r="D33" s="32"/>
      <c r="E33" s="28"/>
      <c r="F33" s="203" t="s">
        <v>418</v>
      </c>
      <c r="G33" s="30">
        <v>1760</v>
      </c>
      <c r="H33" s="28" t="s">
        <v>419</v>
      </c>
      <c r="I33" s="103">
        <v>2</v>
      </c>
    </row>
    <row r="34" spans="1:9" s="17" customFormat="1" x14ac:dyDescent="0.25">
      <c r="A34" s="20">
        <v>32</v>
      </c>
      <c r="B34" s="20" t="s">
        <v>2</v>
      </c>
      <c r="C34" s="31" t="s">
        <v>1713</v>
      </c>
      <c r="D34" s="32"/>
      <c r="E34" s="28"/>
      <c r="F34" s="203" t="s">
        <v>420</v>
      </c>
      <c r="G34" s="30">
        <v>3440</v>
      </c>
      <c r="H34" s="28" t="s">
        <v>421</v>
      </c>
      <c r="I34" s="103">
        <v>2</v>
      </c>
    </row>
    <row r="35" spans="1:9" s="17" customFormat="1" x14ac:dyDescent="0.25">
      <c r="A35" s="20">
        <v>33</v>
      </c>
      <c r="B35" s="20" t="s">
        <v>2</v>
      </c>
      <c r="C35" s="31" t="s">
        <v>1713</v>
      </c>
      <c r="D35" s="32"/>
      <c r="E35" s="28"/>
      <c r="F35" s="203" t="s">
        <v>422</v>
      </c>
      <c r="G35" s="28">
        <v>284</v>
      </c>
      <c r="H35" s="28" t="s">
        <v>379</v>
      </c>
      <c r="I35" s="103">
        <v>2</v>
      </c>
    </row>
    <row r="36" spans="1:9" s="17" customFormat="1" x14ac:dyDescent="0.25">
      <c r="A36" s="20">
        <v>34</v>
      </c>
      <c r="B36" s="20" t="s">
        <v>2</v>
      </c>
      <c r="C36" s="31" t="s">
        <v>1713</v>
      </c>
      <c r="D36" s="32"/>
      <c r="E36" s="28"/>
      <c r="F36" s="203" t="s">
        <v>423</v>
      </c>
      <c r="G36" s="28">
        <v>358</v>
      </c>
      <c r="H36" s="28" t="s">
        <v>424</v>
      </c>
      <c r="I36" s="103">
        <v>2</v>
      </c>
    </row>
    <row r="37" spans="1:9" s="17" customFormat="1" x14ac:dyDescent="0.25">
      <c r="A37" s="20">
        <v>35</v>
      </c>
      <c r="B37" s="20" t="s">
        <v>2</v>
      </c>
      <c r="C37" s="31" t="s">
        <v>1713</v>
      </c>
      <c r="D37" s="31"/>
      <c r="E37" s="28"/>
      <c r="F37" s="203" t="s">
        <v>425</v>
      </c>
      <c r="G37" s="30">
        <v>10344</v>
      </c>
      <c r="H37" s="28" t="s">
        <v>421</v>
      </c>
      <c r="I37" s="103">
        <v>2</v>
      </c>
    </row>
    <row r="38" spans="1:9" s="17" customFormat="1" x14ac:dyDescent="0.25">
      <c r="A38" s="20">
        <v>36</v>
      </c>
      <c r="B38" s="20" t="s">
        <v>2</v>
      </c>
      <c r="C38" s="31" t="s">
        <v>1713</v>
      </c>
      <c r="D38" s="31"/>
      <c r="E38" s="28"/>
      <c r="F38" s="203" t="s">
        <v>426</v>
      </c>
      <c r="G38" s="30">
        <v>8115</v>
      </c>
      <c r="H38" s="28" t="s">
        <v>427</v>
      </c>
      <c r="I38" s="103">
        <v>2</v>
      </c>
    </row>
    <row r="39" spans="1:9" s="17" customFormat="1" ht="42.75" x14ac:dyDescent="0.25">
      <c r="A39" s="20">
        <v>37</v>
      </c>
      <c r="B39" s="20" t="s">
        <v>2</v>
      </c>
      <c r="C39" s="31" t="s">
        <v>1713</v>
      </c>
      <c r="D39" s="31"/>
      <c r="E39" s="28"/>
      <c r="F39" s="203" t="s">
        <v>428</v>
      </c>
      <c r="G39" s="30">
        <v>2718</v>
      </c>
      <c r="H39" s="28" t="s">
        <v>427</v>
      </c>
      <c r="I39" s="103">
        <v>2</v>
      </c>
    </row>
    <row r="40" spans="1:9" s="17" customFormat="1" x14ac:dyDescent="0.25">
      <c r="A40" s="20">
        <v>38</v>
      </c>
      <c r="B40" s="20" t="s">
        <v>2</v>
      </c>
      <c r="C40" s="31" t="s">
        <v>1713</v>
      </c>
      <c r="D40" s="31"/>
      <c r="E40" s="28"/>
      <c r="F40" s="203" t="s">
        <v>429</v>
      </c>
      <c r="G40" s="28">
        <v>552</v>
      </c>
      <c r="H40" s="28" t="s">
        <v>416</v>
      </c>
      <c r="I40" s="103">
        <v>2</v>
      </c>
    </row>
    <row r="41" spans="1:9" s="17" customFormat="1" x14ac:dyDescent="0.25">
      <c r="A41" s="20">
        <v>39</v>
      </c>
      <c r="B41" s="20" t="s">
        <v>2</v>
      </c>
      <c r="C41" s="31" t="s">
        <v>1713</v>
      </c>
      <c r="D41" s="31"/>
      <c r="E41" s="28"/>
      <c r="F41" s="203" t="s">
        <v>430</v>
      </c>
      <c r="G41" s="28">
        <v>160</v>
      </c>
      <c r="H41" s="28" t="s">
        <v>431</v>
      </c>
      <c r="I41" s="103">
        <v>2</v>
      </c>
    </row>
    <row r="42" spans="1:9" s="17" customFormat="1" x14ac:dyDescent="0.25">
      <c r="A42" s="20">
        <v>40</v>
      </c>
      <c r="B42" s="20" t="s">
        <v>2</v>
      </c>
      <c r="C42" s="31" t="s">
        <v>1713</v>
      </c>
      <c r="D42" s="32"/>
      <c r="E42" s="28"/>
      <c r="F42" s="203" t="s">
        <v>432</v>
      </c>
      <c r="G42" s="30">
        <v>12400</v>
      </c>
      <c r="H42" s="28" t="s">
        <v>392</v>
      </c>
      <c r="I42" s="103">
        <v>2</v>
      </c>
    </row>
    <row r="45" spans="1:9" ht="28.5" x14ac:dyDescent="0.25">
      <c r="B45" s="92"/>
      <c r="C45" s="221" t="s">
        <v>1777</v>
      </c>
      <c r="D45" s="88" t="s">
        <v>1778</v>
      </c>
      <c r="E45" s="88" t="s">
        <v>1779</v>
      </c>
      <c r="F45" s="95" t="s">
        <v>1784</v>
      </c>
    </row>
    <row r="46" spans="1:9" x14ac:dyDescent="0.25">
      <c r="B46" s="89" t="s">
        <v>2</v>
      </c>
      <c r="C46" s="90">
        <f>COUNT(A3:A42)</f>
        <v>40</v>
      </c>
      <c r="D46" s="91">
        <f>SUM(G2:G42)</f>
        <v>366633.83929999999</v>
      </c>
      <c r="E46" s="91" t="s">
        <v>1741</v>
      </c>
    </row>
    <row r="47" spans="1:9" x14ac:dyDescent="0.25">
      <c r="B47" s="89" t="s">
        <v>64</v>
      </c>
      <c r="C47" s="90" t="s">
        <v>1741</v>
      </c>
      <c r="D47" s="90" t="s">
        <v>1741</v>
      </c>
      <c r="E47" s="87" t="s">
        <v>1741</v>
      </c>
      <c r="G47" s="69"/>
    </row>
    <row r="48" spans="1:9" x14ac:dyDescent="0.25">
      <c r="B48" s="89" t="s">
        <v>1774</v>
      </c>
      <c r="C48" s="93">
        <f>SUM(C46:C47)</f>
        <v>40</v>
      </c>
      <c r="D48" s="94">
        <f>SUM(D46:D47)</f>
        <v>366633.83929999999</v>
      </c>
      <c r="E48" s="94" t="s">
        <v>1741</v>
      </c>
    </row>
    <row r="49" spans="2:5" x14ac:dyDescent="0.25">
      <c r="B49" s="241" t="s">
        <v>1776</v>
      </c>
      <c r="C49" s="241"/>
      <c r="D49" s="241" t="str">
        <f>CONCATENATE(TEXT(SUM(G2:H43),"#,##0.0000")," Hectares")</f>
        <v>366,633.8393 Hectares</v>
      </c>
      <c r="E49" s="241"/>
    </row>
    <row r="51" spans="2:5" ht="29.25" x14ac:dyDescent="0.25">
      <c r="B51" s="142" t="s">
        <v>2487</v>
      </c>
      <c r="C51" s="144" t="s">
        <v>2488</v>
      </c>
      <c r="D51" s="144" t="s">
        <v>2489</v>
      </c>
    </row>
    <row r="52" spans="2:5" x14ac:dyDescent="0.25">
      <c r="B52" s="140" t="s">
        <v>2500</v>
      </c>
      <c r="C52" s="140">
        <f>COUNTIF(I3:I42,"1")</f>
        <v>9</v>
      </c>
      <c r="D52" s="140">
        <v>0</v>
      </c>
    </row>
    <row r="53" spans="2:5" x14ac:dyDescent="0.25">
      <c r="B53" s="140" t="s">
        <v>2501</v>
      </c>
      <c r="C53" s="140">
        <f>COUNTIF(I3:I42,"2")</f>
        <v>21</v>
      </c>
      <c r="D53" s="140">
        <v>0</v>
      </c>
    </row>
    <row r="54" spans="2:5" x14ac:dyDescent="0.25">
      <c r="B54" s="140" t="s">
        <v>2502</v>
      </c>
      <c r="C54" s="140">
        <f>COUNTIF(I3:I42,"3")</f>
        <v>6</v>
      </c>
      <c r="D54" s="140">
        <v>0</v>
      </c>
    </row>
    <row r="55" spans="2:5" x14ac:dyDescent="0.25">
      <c r="B55" s="140" t="s">
        <v>2503</v>
      </c>
      <c r="C55" s="140">
        <f>COUNTIF(I3:I42,"4")</f>
        <v>4</v>
      </c>
      <c r="D55" s="140">
        <v>0</v>
      </c>
    </row>
    <row r="56" spans="2:5" x14ac:dyDescent="0.25">
      <c r="B56" s="141" t="s">
        <v>2497</v>
      </c>
      <c r="C56" s="143">
        <f>SUM(C52:C55)</f>
        <v>40</v>
      </c>
      <c r="D56" s="143">
        <f>SUM(D52:D55)</f>
        <v>0</v>
      </c>
    </row>
    <row r="58" spans="2:5" ht="29.25" x14ac:dyDescent="0.25">
      <c r="B58" s="142" t="s">
        <v>2487</v>
      </c>
      <c r="C58" s="144" t="s">
        <v>2498</v>
      </c>
      <c r="D58" s="144" t="s">
        <v>2499</v>
      </c>
    </row>
    <row r="59" spans="2:5" x14ac:dyDescent="0.25">
      <c r="B59" s="140" t="s">
        <v>2500</v>
      </c>
      <c r="C59" s="145">
        <f>SUMIF(I3:I42,"1",G3:G42)</f>
        <v>152053.33669999999</v>
      </c>
      <c r="D59" s="150">
        <v>0</v>
      </c>
    </row>
    <row r="60" spans="2:5" x14ac:dyDescent="0.25">
      <c r="B60" s="140" t="s">
        <v>2501</v>
      </c>
      <c r="C60" s="148">
        <f>SUMIF(I3:I42,"2",G3:G42)</f>
        <v>148486.17449999999</v>
      </c>
      <c r="D60" s="150">
        <v>0</v>
      </c>
    </row>
    <row r="61" spans="2:5" x14ac:dyDescent="0.25">
      <c r="B61" s="140" t="s">
        <v>2502</v>
      </c>
      <c r="C61" s="145">
        <f>SUMIF(I3:I42,"3",G3:G42)</f>
        <v>49938.535100000001</v>
      </c>
      <c r="D61" s="150">
        <v>0</v>
      </c>
    </row>
    <row r="62" spans="2:5" x14ac:dyDescent="0.25">
      <c r="B62" s="140" t="s">
        <v>2503</v>
      </c>
      <c r="C62" s="145">
        <f>SUMIF(I3:I42,"4",G3:G42)</f>
        <v>16155.793</v>
      </c>
      <c r="D62" s="150">
        <v>0</v>
      </c>
    </row>
    <row r="63" spans="2:5" x14ac:dyDescent="0.25">
      <c r="B63" s="141" t="s">
        <v>2497</v>
      </c>
      <c r="C63" s="146">
        <f>SUM(C59:C62)</f>
        <v>366633.83929999993</v>
      </c>
      <c r="D63" s="151">
        <f>SUM(D59:D62)</f>
        <v>0</v>
      </c>
    </row>
  </sheetData>
  <mergeCells count="3">
    <mergeCell ref="B49:C49"/>
    <mergeCell ref="D49:E49"/>
    <mergeCell ref="A1:I1"/>
  </mergeCells>
  <dataValidations disablePrompts="1" count="2">
    <dataValidation type="list" allowBlank="1" showInputMessage="1" prompt="Click and enter a value from the list of items" sqref="B3:B42">
      <formula1>"CADT,CALT"</formula1>
    </dataValidation>
    <dataValidation type="list" allowBlank="1" showInputMessage="1" showErrorMessage="1" prompt="Click and enter a value from the list of items" sqref="C3:C42">
      <formula1>"APPROVED &amp; REGISTERED,APPROVED &amp; UNREGISTERED,ON PROCESS,FOR PROCESSING (w/app),FOR PROCESSING (w/out app)"</formula1>
    </dataValidation>
  </dataValidations>
  <pageMargins left="0.23622047244094491" right="0.23622047244094491" top="0.47244094488188981" bottom="0.23622047244094491" header="0" footer="0"/>
  <pageSetup paperSize="14" scale="72"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J68"/>
  <sheetViews>
    <sheetView workbookViewId="0">
      <pane ySplit="2" topLeftCell="A36" activePane="bottomLeft" state="frozen"/>
      <selection pane="bottomLeft" activeCell="A2" sqref="A2:H2"/>
    </sheetView>
  </sheetViews>
  <sheetFormatPr defaultColWidth="14.42578125" defaultRowHeight="15" x14ac:dyDescent="0.25"/>
  <cols>
    <col min="1" max="1" width="5.5703125" style="17" bestFit="1" customWidth="1"/>
    <col min="2" max="2" width="18.140625" style="17" customWidth="1"/>
    <col min="3" max="3" width="21.140625" style="17" customWidth="1"/>
    <col min="4" max="4" width="20.7109375" style="17" customWidth="1"/>
    <col min="5" max="5" width="19.85546875" style="17" customWidth="1"/>
    <col min="6" max="6" width="78.140625" style="17" customWidth="1"/>
    <col min="7" max="8" width="21.7109375" style="17" bestFit="1" customWidth="1"/>
    <col min="9" max="9" width="18.5703125" style="17" hidden="1" customWidth="1"/>
    <col min="10" max="10" width="0" style="17" hidden="1" customWidth="1"/>
    <col min="11" max="16384" width="14.42578125" style="17"/>
  </cols>
  <sheetData>
    <row r="1" spans="1:10" ht="19.5" x14ac:dyDescent="0.25">
      <c r="A1" s="245" t="s">
        <v>1704</v>
      </c>
      <c r="B1" s="246"/>
      <c r="C1" s="246"/>
      <c r="D1" s="246"/>
      <c r="E1" s="246"/>
      <c r="F1" s="246"/>
      <c r="G1" s="246"/>
      <c r="H1" s="246"/>
      <c r="I1" s="246"/>
      <c r="J1" s="246"/>
    </row>
    <row r="2" spans="1:10" ht="92.25" customHeight="1" x14ac:dyDescent="0.25">
      <c r="A2" s="18" t="s">
        <v>433</v>
      </c>
      <c r="B2" s="42" t="s">
        <v>1712</v>
      </c>
      <c r="C2" s="39" t="s">
        <v>1714</v>
      </c>
      <c r="D2" s="41" t="s">
        <v>1711</v>
      </c>
      <c r="E2" s="39" t="s">
        <v>1709</v>
      </c>
      <c r="F2" s="18" t="s">
        <v>1</v>
      </c>
      <c r="G2" s="41" t="s">
        <v>1722</v>
      </c>
      <c r="H2" s="41" t="s">
        <v>1723</v>
      </c>
      <c r="I2" s="104" t="s">
        <v>1956</v>
      </c>
      <c r="J2" s="19" t="s">
        <v>2486</v>
      </c>
    </row>
    <row r="3" spans="1:10" ht="256.5" x14ac:dyDescent="0.25">
      <c r="A3" s="14">
        <v>1</v>
      </c>
      <c r="B3" s="14" t="s">
        <v>2</v>
      </c>
      <c r="C3" s="14" t="s">
        <v>1701</v>
      </c>
      <c r="D3" s="35">
        <v>37828</v>
      </c>
      <c r="E3" s="11" t="s">
        <v>434</v>
      </c>
      <c r="F3" s="204" t="s">
        <v>435</v>
      </c>
      <c r="G3" s="4">
        <v>139691.8688</v>
      </c>
      <c r="H3" s="52" t="s">
        <v>1741</v>
      </c>
      <c r="I3" s="105" t="s">
        <v>436</v>
      </c>
      <c r="J3" s="103">
        <v>5</v>
      </c>
    </row>
    <row r="4" spans="1:10" ht="85.5" x14ac:dyDescent="0.25">
      <c r="A4" s="14">
        <v>2</v>
      </c>
      <c r="B4" s="14" t="s">
        <v>2</v>
      </c>
      <c r="C4" s="14" t="s">
        <v>1701</v>
      </c>
      <c r="D4" s="35">
        <v>39533</v>
      </c>
      <c r="E4" s="5" t="s">
        <v>437</v>
      </c>
      <c r="F4" s="205" t="s">
        <v>438</v>
      </c>
      <c r="G4" s="6">
        <v>54740.920400000003</v>
      </c>
      <c r="H4" s="74" t="s">
        <v>1741</v>
      </c>
      <c r="I4" s="102" t="s">
        <v>62</v>
      </c>
      <c r="J4" s="103">
        <v>5</v>
      </c>
    </row>
    <row r="5" spans="1:10" ht="42.75" x14ac:dyDescent="0.25">
      <c r="A5" s="14">
        <v>3</v>
      </c>
      <c r="B5" s="14" t="s">
        <v>2</v>
      </c>
      <c r="C5" s="14" t="s">
        <v>1701</v>
      </c>
      <c r="D5" s="35">
        <v>38647</v>
      </c>
      <c r="E5" s="7" t="s">
        <v>439</v>
      </c>
      <c r="F5" s="205" t="s">
        <v>440</v>
      </c>
      <c r="G5" s="8">
        <v>9011.06</v>
      </c>
      <c r="H5" s="8">
        <v>80152.36</v>
      </c>
      <c r="I5" s="106" t="s">
        <v>441</v>
      </c>
      <c r="J5" s="103">
        <v>1</v>
      </c>
    </row>
    <row r="6" spans="1:10" ht="42.75" x14ac:dyDescent="0.25">
      <c r="A6" s="14">
        <v>4</v>
      </c>
      <c r="B6" s="14" t="s">
        <v>2</v>
      </c>
      <c r="C6" s="14" t="s">
        <v>1701</v>
      </c>
      <c r="D6" s="35">
        <v>39071</v>
      </c>
      <c r="E6" s="5" t="s">
        <v>442</v>
      </c>
      <c r="F6" s="205" t="s">
        <v>443</v>
      </c>
      <c r="G6" s="9">
        <v>6881.4886999999999</v>
      </c>
      <c r="H6" s="9">
        <v>82042.880000000005</v>
      </c>
      <c r="I6" s="102" t="s">
        <v>444</v>
      </c>
      <c r="J6" s="103">
        <v>2</v>
      </c>
    </row>
    <row r="7" spans="1:10" ht="28.5" x14ac:dyDescent="0.25">
      <c r="A7" s="14">
        <v>5</v>
      </c>
      <c r="B7" s="14" t="s">
        <v>2</v>
      </c>
      <c r="C7" s="14" t="s">
        <v>1701</v>
      </c>
      <c r="D7" s="35">
        <v>39692</v>
      </c>
      <c r="E7" s="5" t="s">
        <v>445</v>
      </c>
      <c r="F7" s="205" t="s">
        <v>446</v>
      </c>
      <c r="G7" s="9">
        <v>28089.264800000001</v>
      </c>
      <c r="H7" s="9">
        <v>10664.3442</v>
      </c>
      <c r="I7" s="102" t="s">
        <v>62</v>
      </c>
      <c r="J7" s="103">
        <v>2</v>
      </c>
    </row>
    <row r="8" spans="1:10" ht="142.5" x14ac:dyDescent="0.25">
      <c r="A8" s="14">
        <v>6</v>
      </c>
      <c r="B8" s="14" t="s">
        <v>2</v>
      </c>
      <c r="C8" s="14" t="s">
        <v>1700</v>
      </c>
      <c r="D8" s="35">
        <v>38828</v>
      </c>
      <c r="E8" s="10" t="s">
        <v>447</v>
      </c>
      <c r="F8" s="206" t="s">
        <v>448</v>
      </c>
      <c r="G8" s="9">
        <v>30758.582200000001</v>
      </c>
      <c r="H8" s="75" t="s">
        <v>1741</v>
      </c>
      <c r="I8" s="102" t="s">
        <v>449</v>
      </c>
      <c r="J8" s="103">
        <v>4</v>
      </c>
    </row>
    <row r="9" spans="1:10" ht="57" x14ac:dyDescent="0.25">
      <c r="A9" s="14">
        <v>7</v>
      </c>
      <c r="B9" s="14" t="s">
        <v>2</v>
      </c>
      <c r="C9" s="14" t="s">
        <v>1700</v>
      </c>
      <c r="D9" s="35">
        <v>39115</v>
      </c>
      <c r="E9" s="10" t="s">
        <v>450</v>
      </c>
      <c r="F9" s="205" t="s">
        <v>2330</v>
      </c>
      <c r="G9" s="9">
        <v>6241.5672999999997</v>
      </c>
      <c r="H9" s="75" t="s">
        <v>1741</v>
      </c>
      <c r="I9" s="102" t="s">
        <v>58</v>
      </c>
      <c r="J9" s="103">
        <v>4</v>
      </c>
    </row>
    <row r="10" spans="1:10" ht="99.75" x14ac:dyDescent="0.25">
      <c r="A10" s="14">
        <v>8</v>
      </c>
      <c r="B10" s="14" t="s">
        <v>2</v>
      </c>
      <c r="C10" s="14" t="s">
        <v>1700</v>
      </c>
      <c r="D10" s="35">
        <v>39757</v>
      </c>
      <c r="E10" s="10" t="s">
        <v>451</v>
      </c>
      <c r="F10" s="205" t="s">
        <v>452</v>
      </c>
      <c r="G10" s="9">
        <v>94483.067999999999</v>
      </c>
      <c r="H10" s="9">
        <v>13420.3415</v>
      </c>
      <c r="I10" s="102" t="s">
        <v>62</v>
      </c>
      <c r="J10" s="103">
        <v>2</v>
      </c>
    </row>
    <row r="11" spans="1:10" ht="57" x14ac:dyDescent="0.25">
      <c r="A11" s="14">
        <v>9</v>
      </c>
      <c r="B11" s="14" t="s">
        <v>2</v>
      </c>
      <c r="C11" s="14" t="s">
        <v>1700</v>
      </c>
      <c r="D11" s="35">
        <v>39757</v>
      </c>
      <c r="E11" s="10" t="s">
        <v>453</v>
      </c>
      <c r="F11" s="205" t="s">
        <v>454</v>
      </c>
      <c r="G11" s="9">
        <v>13061.023800000001</v>
      </c>
      <c r="H11" s="75" t="s">
        <v>1741</v>
      </c>
      <c r="I11" s="102" t="s">
        <v>455</v>
      </c>
      <c r="J11" s="103">
        <v>4</v>
      </c>
    </row>
    <row r="12" spans="1:10" ht="71.25" x14ac:dyDescent="0.25">
      <c r="A12" s="14">
        <v>10</v>
      </c>
      <c r="B12" s="14" t="s">
        <v>2</v>
      </c>
      <c r="C12" s="14" t="s">
        <v>1700</v>
      </c>
      <c r="D12" s="35">
        <v>40204</v>
      </c>
      <c r="E12" s="10" t="s">
        <v>456</v>
      </c>
      <c r="F12" s="205" t="s">
        <v>457</v>
      </c>
      <c r="G12" s="9">
        <v>73197.698600000003</v>
      </c>
      <c r="H12" s="75" t="s">
        <v>1741</v>
      </c>
      <c r="I12" s="102" t="s">
        <v>458</v>
      </c>
      <c r="J12" s="103">
        <v>4</v>
      </c>
    </row>
    <row r="13" spans="1:10" ht="142.5" x14ac:dyDescent="0.25">
      <c r="A13" s="14">
        <v>11</v>
      </c>
      <c r="B13" s="14" t="s">
        <v>2</v>
      </c>
      <c r="C13" s="14" t="s">
        <v>1700</v>
      </c>
      <c r="D13" s="35">
        <v>40204</v>
      </c>
      <c r="E13" s="10" t="s">
        <v>459</v>
      </c>
      <c r="F13" s="205" t="s">
        <v>460</v>
      </c>
      <c r="G13" s="9">
        <v>285649.52799999999</v>
      </c>
      <c r="H13" s="9">
        <v>54850.875099999997</v>
      </c>
      <c r="I13" s="102" t="s">
        <v>62</v>
      </c>
      <c r="J13" s="103">
        <v>3</v>
      </c>
    </row>
    <row r="14" spans="1:10" ht="99.75" x14ac:dyDescent="0.25">
      <c r="A14" s="14">
        <v>12</v>
      </c>
      <c r="B14" s="14" t="s">
        <v>2</v>
      </c>
      <c r="C14" s="14" t="s">
        <v>1700</v>
      </c>
      <c r="D14" s="35">
        <v>42347</v>
      </c>
      <c r="E14" s="10" t="s">
        <v>461</v>
      </c>
      <c r="F14" s="207" t="s">
        <v>1742</v>
      </c>
      <c r="G14" s="9">
        <v>55710.334000000003</v>
      </c>
      <c r="H14" s="75" t="s">
        <v>1741</v>
      </c>
      <c r="I14" s="102" t="s">
        <v>462</v>
      </c>
      <c r="J14" s="103">
        <v>4</v>
      </c>
    </row>
    <row r="15" spans="1:10" ht="28.5" x14ac:dyDescent="0.25">
      <c r="A15" s="14">
        <v>13</v>
      </c>
      <c r="B15" s="14" t="s">
        <v>2</v>
      </c>
      <c r="C15" s="14" t="s">
        <v>1700</v>
      </c>
      <c r="D15" s="35">
        <v>43089</v>
      </c>
      <c r="E15" s="10" t="s">
        <v>463</v>
      </c>
      <c r="F15" s="205" t="s">
        <v>464</v>
      </c>
      <c r="G15" s="6">
        <v>2273.2793999999999</v>
      </c>
      <c r="H15" s="74" t="s">
        <v>1741</v>
      </c>
      <c r="I15" s="102" t="s">
        <v>62</v>
      </c>
      <c r="J15" s="103">
        <v>2</v>
      </c>
    </row>
    <row r="16" spans="1:10" ht="71.25" x14ac:dyDescent="0.25">
      <c r="A16" s="14">
        <v>14</v>
      </c>
      <c r="B16" s="14" t="s">
        <v>2</v>
      </c>
      <c r="C16" s="14" t="s">
        <v>1700</v>
      </c>
      <c r="D16" s="35">
        <v>44544</v>
      </c>
      <c r="E16" s="10" t="s">
        <v>465</v>
      </c>
      <c r="F16" s="208" t="s">
        <v>466</v>
      </c>
      <c r="G16" s="9">
        <v>11586.409100000001</v>
      </c>
      <c r="H16" s="75" t="s">
        <v>1741</v>
      </c>
      <c r="I16" s="102" t="s">
        <v>467</v>
      </c>
      <c r="J16" s="103">
        <v>4</v>
      </c>
    </row>
    <row r="17" spans="1:10" ht="28.5" x14ac:dyDescent="0.25">
      <c r="A17" s="14">
        <v>15</v>
      </c>
      <c r="B17" s="14" t="s">
        <v>2</v>
      </c>
      <c r="C17" s="14" t="s">
        <v>59</v>
      </c>
      <c r="D17" s="12"/>
      <c r="E17" s="10"/>
      <c r="F17" s="205" t="s">
        <v>468</v>
      </c>
      <c r="G17" s="6">
        <v>500</v>
      </c>
      <c r="H17" s="74" t="s">
        <v>1741</v>
      </c>
      <c r="I17" s="102" t="s">
        <v>62</v>
      </c>
      <c r="J17" s="103">
        <v>2</v>
      </c>
    </row>
    <row r="18" spans="1:10" ht="28.5" x14ac:dyDescent="0.25">
      <c r="A18" s="14">
        <v>16</v>
      </c>
      <c r="B18" s="14" t="s">
        <v>2</v>
      </c>
      <c r="C18" s="14" t="s">
        <v>59</v>
      </c>
      <c r="D18" s="12"/>
      <c r="E18" s="10"/>
      <c r="F18" s="205" t="s">
        <v>469</v>
      </c>
      <c r="G18" s="9">
        <v>1577.38</v>
      </c>
      <c r="H18" s="75" t="s">
        <v>1741</v>
      </c>
      <c r="I18" s="102" t="s">
        <v>470</v>
      </c>
      <c r="J18" s="103">
        <v>1</v>
      </c>
    </row>
    <row r="19" spans="1:10" x14ac:dyDescent="0.25">
      <c r="A19" s="14">
        <v>17</v>
      </c>
      <c r="B19" s="14" t="s">
        <v>2</v>
      </c>
      <c r="C19" s="14" t="s">
        <v>59</v>
      </c>
      <c r="D19" s="12"/>
      <c r="E19" s="10"/>
      <c r="F19" s="205" t="s">
        <v>471</v>
      </c>
      <c r="G19" s="9">
        <v>7500</v>
      </c>
      <c r="H19" s="76" t="s">
        <v>1741</v>
      </c>
      <c r="I19" s="102" t="s">
        <v>472</v>
      </c>
      <c r="J19" s="103">
        <v>3</v>
      </c>
    </row>
    <row r="20" spans="1:10" x14ac:dyDescent="0.25">
      <c r="A20" s="14">
        <v>18</v>
      </c>
      <c r="B20" s="14" t="s">
        <v>2</v>
      </c>
      <c r="C20" s="14" t="s">
        <v>59</v>
      </c>
      <c r="D20" s="12"/>
      <c r="E20" s="10"/>
      <c r="F20" s="205" t="s">
        <v>473</v>
      </c>
      <c r="G20" s="9">
        <v>25000</v>
      </c>
      <c r="H20" s="75" t="s">
        <v>1741</v>
      </c>
      <c r="I20" s="102" t="s">
        <v>474</v>
      </c>
      <c r="J20" s="103">
        <v>4</v>
      </c>
    </row>
    <row r="21" spans="1:10" x14ac:dyDescent="0.25">
      <c r="A21" s="14">
        <v>19</v>
      </c>
      <c r="B21" s="14" t="s">
        <v>2</v>
      </c>
      <c r="C21" s="14" t="s">
        <v>59</v>
      </c>
      <c r="D21" s="12"/>
      <c r="E21" s="10"/>
      <c r="F21" s="205" t="s">
        <v>475</v>
      </c>
      <c r="G21" s="9">
        <v>10000</v>
      </c>
      <c r="H21" s="75" t="s">
        <v>1741</v>
      </c>
      <c r="I21" s="102" t="s">
        <v>62</v>
      </c>
      <c r="J21" s="103">
        <v>5</v>
      </c>
    </row>
    <row r="22" spans="1:10" x14ac:dyDescent="0.25">
      <c r="A22" s="14">
        <v>20</v>
      </c>
      <c r="B22" s="14" t="s">
        <v>2</v>
      </c>
      <c r="C22" s="14" t="s">
        <v>59</v>
      </c>
      <c r="D22" s="1"/>
      <c r="E22" s="2"/>
      <c r="F22" s="209" t="s">
        <v>476</v>
      </c>
      <c r="G22" s="3">
        <v>5258</v>
      </c>
      <c r="H22" s="48" t="s">
        <v>1741</v>
      </c>
      <c r="I22" s="107" t="s">
        <v>62</v>
      </c>
      <c r="J22" s="103">
        <v>2</v>
      </c>
    </row>
    <row r="23" spans="1:10" ht="28.5" x14ac:dyDescent="0.25">
      <c r="A23" s="14">
        <v>21</v>
      </c>
      <c r="B23" s="14" t="s">
        <v>2</v>
      </c>
      <c r="C23" s="14" t="s">
        <v>59</v>
      </c>
      <c r="D23" s="1"/>
      <c r="E23" s="2"/>
      <c r="F23" s="209" t="s">
        <v>477</v>
      </c>
      <c r="G23" s="3">
        <v>3500</v>
      </c>
      <c r="H23" s="48" t="s">
        <v>1741</v>
      </c>
      <c r="I23" s="107" t="s">
        <v>470</v>
      </c>
      <c r="J23" s="103">
        <v>1</v>
      </c>
    </row>
    <row r="24" spans="1:10" ht="28.5" x14ac:dyDescent="0.25">
      <c r="A24" s="14">
        <v>22</v>
      </c>
      <c r="B24" s="14" t="s">
        <v>2</v>
      </c>
      <c r="C24" s="14" t="s">
        <v>59</v>
      </c>
      <c r="D24" s="1"/>
      <c r="E24" s="2"/>
      <c r="F24" s="209" t="s">
        <v>478</v>
      </c>
      <c r="G24" s="3">
        <v>4375.67</v>
      </c>
      <c r="H24" s="47" t="s">
        <v>1741</v>
      </c>
      <c r="I24" s="107" t="s">
        <v>470</v>
      </c>
      <c r="J24" s="103">
        <v>1</v>
      </c>
    </row>
    <row r="25" spans="1:10" x14ac:dyDescent="0.25">
      <c r="A25" s="14">
        <v>23</v>
      </c>
      <c r="B25" s="14" t="s">
        <v>2</v>
      </c>
      <c r="C25" s="14" t="s">
        <v>1713</v>
      </c>
      <c r="D25" s="1"/>
      <c r="E25" s="2"/>
      <c r="F25" s="209" t="s">
        <v>479</v>
      </c>
      <c r="G25" s="3">
        <v>5000</v>
      </c>
      <c r="H25" s="47" t="s">
        <v>1741</v>
      </c>
      <c r="I25" s="107" t="s">
        <v>62</v>
      </c>
      <c r="J25" s="103">
        <v>2</v>
      </c>
    </row>
    <row r="26" spans="1:10" x14ac:dyDescent="0.25">
      <c r="A26" s="14">
        <v>24</v>
      </c>
      <c r="B26" s="14" t="s">
        <v>2</v>
      </c>
      <c r="C26" s="14" t="s">
        <v>1713</v>
      </c>
      <c r="D26" s="1"/>
      <c r="E26" s="2"/>
      <c r="F26" s="209" t="s">
        <v>480</v>
      </c>
      <c r="G26" s="3">
        <v>5000</v>
      </c>
      <c r="H26" s="47" t="s">
        <v>1741</v>
      </c>
      <c r="I26" s="107" t="s">
        <v>62</v>
      </c>
      <c r="J26" s="103">
        <v>2</v>
      </c>
    </row>
    <row r="27" spans="1:10" x14ac:dyDescent="0.25">
      <c r="A27" s="14">
        <v>25</v>
      </c>
      <c r="B27" s="14" t="s">
        <v>2</v>
      </c>
      <c r="C27" s="14" t="s">
        <v>1713</v>
      </c>
      <c r="D27" s="1"/>
      <c r="E27" s="2"/>
      <c r="F27" s="209" t="s">
        <v>481</v>
      </c>
      <c r="G27" s="3">
        <v>5000</v>
      </c>
      <c r="H27" s="47" t="s">
        <v>1741</v>
      </c>
      <c r="I27" s="107" t="s">
        <v>62</v>
      </c>
      <c r="J27" s="103">
        <v>2</v>
      </c>
    </row>
    <row r="28" spans="1:10" x14ac:dyDescent="0.25">
      <c r="A28" s="14">
        <v>26</v>
      </c>
      <c r="B28" s="14" t="s">
        <v>2</v>
      </c>
      <c r="C28" s="14" t="s">
        <v>1713</v>
      </c>
      <c r="D28" s="1"/>
      <c r="E28" s="2"/>
      <c r="F28" s="209" t="s">
        <v>482</v>
      </c>
      <c r="G28" s="3">
        <v>10000</v>
      </c>
      <c r="H28" s="47" t="s">
        <v>1741</v>
      </c>
      <c r="I28" s="107" t="s">
        <v>62</v>
      </c>
      <c r="J28" s="103">
        <v>2</v>
      </c>
    </row>
    <row r="29" spans="1:10" x14ac:dyDescent="0.25">
      <c r="A29" s="14">
        <v>27</v>
      </c>
      <c r="B29" s="14" t="s">
        <v>2</v>
      </c>
      <c r="C29" s="14" t="s">
        <v>1713</v>
      </c>
      <c r="D29" s="1"/>
      <c r="E29" s="2"/>
      <c r="F29" s="209" t="s">
        <v>483</v>
      </c>
      <c r="G29" s="3">
        <v>20000</v>
      </c>
      <c r="H29" s="47" t="s">
        <v>1741</v>
      </c>
      <c r="I29" s="107" t="s">
        <v>62</v>
      </c>
      <c r="J29" s="103">
        <v>2</v>
      </c>
    </row>
    <row r="30" spans="1:10" x14ac:dyDescent="0.25">
      <c r="A30" s="14">
        <v>28</v>
      </c>
      <c r="B30" s="14" t="s">
        <v>2</v>
      </c>
      <c r="C30" s="14" t="s">
        <v>1713</v>
      </c>
      <c r="D30" s="1"/>
      <c r="E30" s="2"/>
      <c r="F30" s="209" t="s">
        <v>484</v>
      </c>
      <c r="G30" s="3">
        <v>10000</v>
      </c>
      <c r="H30" s="47" t="s">
        <v>1741</v>
      </c>
      <c r="I30" s="107" t="s">
        <v>485</v>
      </c>
      <c r="J30" s="103">
        <v>2</v>
      </c>
    </row>
    <row r="31" spans="1:10" x14ac:dyDescent="0.25">
      <c r="A31" s="14">
        <v>29</v>
      </c>
      <c r="B31" s="14" t="s">
        <v>2</v>
      </c>
      <c r="C31" s="14" t="s">
        <v>1713</v>
      </c>
      <c r="D31" s="1"/>
      <c r="E31" s="2"/>
      <c r="F31" s="209" t="s">
        <v>486</v>
      </c>
      <c r="G31" s="3">
        <v>5000</v>
      </c>
      <c r="H31" s="47" t="s">
        <v>1741</v>
      </c>
      <c r="I31" s="107" t="s">
        <v>62</v>
      </c>
      <c r="J31" s="103">
        <v>2</v>
      </c>
    </row>
    <row r="32" spans="1:10" ht="28.5" x14ac:dyDescent="0.25">
      <c r="A32" s="14">
        <v>30</v>
      </c>
      <c r="B32" s="14" t="s">
        <v>2</v>
      </c>
      <c r="C32" s="14" t="s">
        <v>1713</v>
      </c>
      <c r="D32" s="1"/>
      <c r="E32" s="2"/>
      <c r="F32" s="209" t="s">
        <v>487</v>
      </c>
      <c r="G32" s="3">
        <v>19633</v>
      </c>
      <c r="H32" s="47" t="s">
        <v>1741</v>
      </c>
      <c r="I32" s="107" t="s">
        <v>467</v>
      </c>
      <c r="J32" s="103">
        <v>4</v>
      </c>
    </row>
    <row r="33" spans="1:10" ht="28.5" x14ac:dyDescent="0.25">
      <c r="A33" s="14">
        <v>31</v>
      </c>
      <c r="B33" s="14" t="s">
        <v>2</v>
      </c>
      <c r="C33" s="14" t="s">
        <v>1713</v>
      </c>
      <c r="D33" s="1"/>
      <c r="E33" s="2"/>
      <c r="F33" s="209" t="s">
        <v>488</v>
      </c>
      <c r="G33" s="3">
        <v>9000</v>
      </c>
      <c r="H33" s="47" t="s">
        <v>1741</v>
      </c>
      <c r="I33" s="107" t="s">
        <v>62</v>
      </c>
      <c r="J33" s="103">
        <v>3</v>
      </c>
    </row>
    <row r="34" spans="1:10" ht="28.5" x14ac:dyDescent="0.25">
      <c r="A34" s="14">
        <v>32</v>
      </c>
      <c r="B34" s="14" t="s">
        <v>2</v>
      </c>
      <c r="C34" s="14" t="s">
        <v>1713</v>
      </c>
      <c r="D34" s="1"/>
      <c r="E34" s="2"/>
      <c r="F34" s="209" t="s">
        <v>489</v>
      </c>
      <c r="G34" s="3">
        <v>1811.84</v>
      </c>
      <c r="H34" s="47" t="s">
        <v>1741</v>
      </c>
      <c r="I34" s="107" t="s">
        <v>470</v>
      </c>
      <c r="J34" s="103">
        <v>1</v>
      </c>
    </row>
    <row r="35" spans="1:10" ht="28.5" x14ac:dyDescent="0.25">
      <c r="A35" s="14">
        <v>33</v>
      </c>
      <c r="B35" s="14" t="s">
        <v>2</v>
      </c>
      <c r="C35" s="14" t="s">
        <v>1713</v>
      </c>
      <c r="D35" s="1"/>
      <c r="E35" s="2"/>
      <c r="F35" s="209" t="s">
        <v>490</v>
      </c>
      <c r="G35" s="3">
        <v>1290</v>
      </c>
      <c r="H35" s="48" t="s">
        <v>1741</v>
      </c>
      <c r="I35" s="107" t="s">
        <v>470</v>
      </c>
      <c r="J35" s="103">
        <v>1</v>
      </c>
    </row>
    <row r="36" spans="1:10" x14ac:dyDescent="0.25">
      <c r="A36" s="14">
        <v>34</v>
      </c>
      <c r="B36" s="14" t="s">
        <v>2</v>
      </c>
      <c r="C36" s="14" t="s">
        <v>1713</v>
      </c>
      <c r="D36" s="1"/>
      <c r="E36" s="2"/>
      <c r="F36" s="209" t="s">
        <v>491</v>
      </c>
      <c r="G36" s="3">
        <v>5000</v>
      </c>
      <c r="H36" s="77" t="s">
        <v>1741</v>
      </c>
      <c r="I36" s="107" t="s">
        <v>492</v>
      </c>
      <c r="J36" s="103">
        <v>2</v>
      </c>
    </row>
    <row r="37" spans="1:10" x14ac:dyDescent="0.25">
      <c r="A37" s="14">
        <v>35</v>
      </c>
      <c r="B37" s="14" t="s">
        <v>2</v>
      </c>
      <c r="C37" s="14" t="s">
        <v>1713</v>
      </c>
      <c r="D37" s="1"/>
      <c r="E37" s="2"/>
      <c r="F37" s="209" t="s">
        <v>493</v>
      </c>
      <c r="G37" s="3">
        <v>20000</v>
      </c>
      <c r="H37" s="47" t="s">
        <v>1741</v>
      </c>
      <c r="I37" s="107" t="s">
        <v>62</v>
      </c>
      <c r="J37" s="103">
        <v>2</v>
      </c>
    </row>
    <row r="38" spans="1:10" x14ac:dyDescent="0.25">
      <c r="A38" s="14">
        <v>36</v>
      </c>
      <c r="B38" s="14" t="s">
        <v>2</v>
      </c>
      <c r="C38" s="14" t="s">
        <v>1713</v>
      </c>
      <c r="D38" s="1"/>
      <c r="E38" s="2"/>
      <c r="F38" s="209" t="s">
        <v>494</v>
      </c>
      <c r="G38" s="3">
        <v>20000</v>
      </c>
      <c r="H38" s="48" t="s">
        <v>1741</v>
      </c>
      <c r="I38" s="107" t="s">
        <v>495</v>
      </c>
      <c r="J38" s="103">
        <v>2</v>
      </c>
    </row>
    <row r="39" spans="1:10" x14ac:dyDescent="0.25">
      <c r="A39" s="14">
        <v>37</v>
      </c>
      <c r="B39" s="14" t="s">
        <v>2</v>
      </c>
      <c r="C39" s="14" t="s">
        <v>1713</v>
      </c>
      <c r="D39" s="1"/>
      <c r="E39" s="2"/>
      <c r="F39" s="209" t="s">
        <v>496</v>
      </c>
      <c r="G39" s="3">
        <v>5000</v>
      </c>
      <c r="H39" s="47" t="s">
        <v>1741</v>
      </c>
      <c r="I39" s="107" t="s">
        <v>62</v>
      </c>
      <c r="J39" s="103">
        <v>2</v>
      </c>
    </row>
    <row r="40" spans="1:10" x14ac:dyDescent="0.25">
      <c r="A40" s="14">
        <v>38</v>
      </c>
      <c r="B40" s="14" t="s">
        <v>2</v>
      </c>
      <c r="C40" s="14" t="s">
        <v>1713</v>
      </c>
      <c r="D40" s="1"/>
      <c r="E40" s="2"/>
      <c r="F40" s="209" t="s">
        <v>497</v>
      </c>
      <c r="G40" s="3">
        <v>5000</v>
      </c>
      <c r="H40" s="48" t="s">
        <v>1741</v>
      </c>
      <c r="I40" s="107" t="s">
        <v>498</v>
      </c>
      <c r="J40" s="103">
        <v>4</v>
      </c>
    </row>
    <row r="41" spans="1:10" ht="42.75" x14ac:dyDescent="0.25">
      <c r="A41" s="14">
        <v>39</v>
      </c>
      <c r="B41" s="14" t="s">
        <v>2</v>
      </c>
      <c r="C41" s="14" t="s">
        <v>1713</v>
      </c>
      <c r="D41" s="1"/>
      <c r="E41" s="2"/>
      <c r="F41" s="209" t="s">
        <v>499</v>
      </c>
      <c r="G41" s="3">
        <v>17471</v>
      </c>
      <c r="H41" s="47" t="s">
        <v>1741</v>
      </c>
      <c r="I41" s="107" t="s">
        <v>467</v>
      </c>
      <c r="J41" s="103">
        <v>4</v>
      </c>
    </row>
    <row r="42" spans="1:10" ht="28.5" x14ac:dyDescent="0.25">
      <c r="A42" s="14">
        <v>40</v>
      </c>
      <c r="B42" s="14" t="s">
        <v>2</v>
      </c>
      <c r="C42" s="14" t="s">
        <v>1713</v>
      </c>
      <c r="D42" s="1"/>
      <c r="E42" s="2"/>
      <c r="F42" s="210" t="s">
        <v>1716</v>
      </c>
      <c r="G42" s="3">
        <v>35000</v>
      </c>
      <c r="H42" s="47" t="s">
        <v>1741</v>
      </c>
      <c r="I42" s="108" t="s">
        <v>1969</v>
      </c>
      <c r="J42" s="103">
        <v>3</v>
      </c>
    </row>
    <row r="43" spans="1:10" ht="28.5" x14ac:dyDescent="0.25">
      <c r="A43" s="14">
        <v>41</v>
      </c>
      <c r="B43" s="14" t="s">
        <v>2</v>
      </c>
      <c r="C43" s="14" t="s">
        <v>1713</v>
      </c>
      <c r="D43" s="1"/>
      <c r="E43" s="2"/>
      <c r="F43" s="210" t="s">
        <v>1715</v>
      </c>
      <c r="G43" s="3">
        <v>36346</v>
      </c>
      <c r="H43" s="48" t="s">
        <v>1741</v>
      </c>
      <c r="I43" s="108" t="s">
        <v>1775</v>
      </c>
      <c r="J43" s="103">
        <v>2</v>
      </c>
    </row>
    <row r="44" spans="1:10" ht="28.5" x14ac:dyDescent="0.25">
      <c r="A44" s="14">
        <v>42</v>
      </c>
      <c r="B44" s="14" t="s">
        <v>64</v>
      </c>
      <c r="C44" s="14" t="s">
        <v>1713</v>
      </c>
      <c r="D44" s="1"/>
      <c r="E44" s="2"/>
      <c r="F44" s="209" t="s">
        <v>500</v>
      </c>
      <c r="G44" s="3">
        <v>5000</v>
      </c>
      <c r="H44" s="48" t="s">
        <v>1741</v>
      </c>
      <c r="I44" s="107" t="s">
        <v>62</v>
      </c>
      <c r="J44" s="103">
        <v>5</v>
      </c>
    </row>
    <row r="45" spans="1:10" x14ac:dyDescent="0.25">
      <c r="A45" s="222"/>
      <c r="B45" s="222"/>
      <c r="C45" s="222"/>
      <c r="D45" s="223"/>
      <c r="E45" s="224"/>
      <c r="F45" s="225"/>
      <c r="G45" s="226"/>
      <c r="H45" s="78"/>
      <c r="I45" s="224"/>
      <c r="J45" s="196"/>
    </row>
    <row r="46" spans="1:10" x14ac:dyDescent="0.25">
      <c r="A46" s="222"/>
      <c r="B46" s="222"/>
      <c r="C46" s="222"/>
      <c r="D46" s="223"/>
      <c r="E46" s="224"/>
      <c r="F46" s="225"/>
      <c r="G46" s="226"/>
      <c r="H46" s="78"/>
      <c r="I46" s="224"/>
      <c r="J46" s="196"/>
    </row>
    <row r="47" spans="1:10" x14ac:dyDescent="0.25">
      <c r="H47" s="78"/>
    </row>
    <row r="48" spans="1:10" ht="28.5" x14ac:dyDescent="0.25">
      <c r="B48" s="92"/>
      <c r="C48" s="89" t="s">
        <v>1777</v>
      </c>
      <c r="D48" s="88" t="s">
        <v>1778</v>
      </c>
      <c r="E48" s="88" t="s">
        <v>1779</v>
      </c>
      <c r="F48" s="95" t="s">
        <v>1784</v>
      </c>
    </row>
    <row r="49" spans="2:6" x14ac:dyDescent="0.25">
      <c r="B49" s="89" t="s">
        <v>2</v>
      </c>
      <c r="C49" s="90">
        <f>COUNT(A3:A43)</f>
        <v>41</v>
      </c>
      <c r="D49" s="91">
        <f>SUM(G3:G43)</f>
        <v>1104638.9831000001</v>
      </c>
      <c r="E49" s="91">
        <f>SUM(H3:H43)</f>
        <v>241130.8008</v>
      </c>
      <c r="F49" s="71"/>
    </row>
    <row r="50" spans="2:6" x14ac:dyDescent="0.25">
      <c r="B50" s="89" t="s">
        <v>64</v>
      </c>
      <c r="C50" s="90">
        <f>COUNT(A44)</f>
        <v>1</v>
      </c>
      <c r="D50" s="90">
        <f>SUM(G44)</f>
        <v>5000</v>
      </c>
      <c r="E50" s="87" t="s">
        <v>1741</v>
      </c>
    </row>
    <row r="51" spans="2:6" x14ac:dyDescent="0.25">
      <c r="B51" s="89" t="s">
        <v>1774</v>
      </c>
      <c r="C51" s="93">
        <f>SUM(C49:C50)</f>
        <v>42</v>
      </c>
      <c r="D51" s="94">
        <f>SUM(D49:D50)</f>
        <v>1109638.9831000001</v>
      </c>
      <c r="E51" s="94">
        <f t="shared" ref="E51" si="0">SUM(E49:E50)</f>
        <v>241130.8008</v>
      </c>
    </row>
    <row r="52" spans="2:6" x14ac:dyDescent="0.25">
      <c r="B52" s="241" t="s">
        <v>1776</v>
      </c>
      <c r="C52" s="241"/>
      <c r="D52" s="241" t="str">
        <f>CONCATENATE(TEXT(SUM(G3:H44),"#,##0.0000")," Hectares")</f>
        <v>1,350,769.7839 Hectares</v>
      </c>
      <c r="E52" s="241"/>
    </row>
    <row r="54" spans="2:6" ht="28.5" x14ac:dyDescent="0.2">
      <c r="B54" s="142" t="s">
        <v>2487</v>
      </c>
      <c r="C54" s="144" t="s">
        <v>2488</v>
      </c>
      <c r="D54" s="144" t="s">
        <v>2489</v>
      </c>
    </row>
    <row r="55" spans="2:6" x14ac:dyDescent="0.2">
      <c r="B55" s="140" t="s">
        <v>2504</v>
      </c>
      <c r="C55" s="140">
        <f>COUNTIF(J3:J43,"1")</f>
        <v>6</v>
      </c>
      <c r="D55" s="140">
        <v>0</v>
      </c>
    </row>
    <row r="56" spans="2:6" x14ac:dyDescent="0.2">
      <c r="B56" s="140" t="s">
        <v>2505</v>
      </c>
      <c r="C56" s="140">
        <f>COUNTIF(J3:J43,"2")</f>
        <v>18</v>
      </c>
      <c r="D56" s="140">
        <v>0</v>
      </c>
    </row>
    <row r="57" spans="2:6" x14ac:dyDescent="0.2">
      <c r="B57" s="140" t="s">
        <v>2506</v>
      </c>
      <c r="C57" s="140">
        <f>COUNTIF(J3:J43,"3")</f>
        <v>4</v>
      </c>
      <c r="D57" s="140">
        <v>0</v>
      </c>
    </row>
    <row r="58" spans="2:6" x14ac:dyDescent="0.2">
      <c r="B58" s="140" t="s">
        <v>2507</v>
      </c>
      <c r="C58" s="140">
        <f>COUNTIF(J3:J43,"4")</f>
        <v>10</v>
      </c>
      <c r="D58" s="140">
        <v>0</v>
      </c>
    </row>
    <row r="59" spans="2:6" x14ac:dyDescent="0.2">
      <c r="B59" s="140" t="s">
        <v>2508</v>
      </c>
      <c r="C59" s="140">
        <f>COUNTIF(J3:J43,"5")</f>
        <v>3</v>
      </c>
      <c r="D59" s="140">
        <v>1</v>
      </c>
    </row>
    <row r="60" spans="2:6" x14ac:dyDescent="0.2">
      <c r="B60" s="141" t="s">
        <v>2497</v>
      </c>
      <c r="C60" s="143">
        <f>SUM(C55:C59)</f>
        <v>41</v>
      </c>
      <c r="D60" s="143">
        <f>SUM(D55:D59)</f>
        <v>1</v>
      </c>
    </row>
    <row r="61" spans="2:6" x14ac:dyDescent="0.25">
      <c r="B61"/>
      <c r="C61"/>
      <c r="D61"/>
    </row>
    <row r="62" spans="2:6" ht="28.5" x14ac:dyDescent="0.2">
      <c r="B62" s="142" t="s">
        <v>2487</v>
      </c>
      <c r="C62" s="144" t="s">
        <v>2498</v>
      </c>
      <c r="D62" s="144" t="s">
        <v>2499</v>
      </c>
    </row>
    <row r="63" spans="2:6" x14ac:dyDescent="0.2">
      <c r="B63" s="140" t="s">
        <v>2504</v>
      </c>
      <c r="C63" s="148">
        <f>SUMIF(J3:J43,"1",G3:G43)+SUMIF(J3:J43,"1",H3:H43)</f>
        <v>101718.31</v>
      </c>
      <c r="D63" s="150">
        <v>0</v>
      </c>
    </row>
    <row r="64" spans="2:6" x14ac:dyDescent="0.2">
      <c r="B64" s="140" t="s">
        <v>2505</v>
      </c>
      <c r="C64" s="149">
        <f>SUMIF(J3:J43,"2",G3:G43)+SUMIF(J3:J43,"2",H3:H43)</f>
        <v>389958.66659999994</v>
      </c>
      <c r="D64" s="150">
        <v>0</v>
      </c>
    </row>
    <row r="65" spans="2:4" x14ac:dyDescent="0.2">
      <c r="B65" s="140" t="s">
        <v>2506</v>
      </c>
      <c r="C65" s="147">
        <f>SUMIF(J3:J43,"3",G3:G43)+SUMIF(J3:J43,"3",H3:H43)</f>
        <v>392000.4031</v>
      </c>
      <c r="D65" s="150">
        <v>0</v>
      </c>
    </row>
    <row r="66" spans="2:4" x14ac:dyDescent="0.2">
      <c r="B66" s="140" t="s">
        <v>2507</v>
      </c>
      <c r="C66" s="147">
        <f>SUMIF(J3:J43,"4",G3:G43)+SUMIF(J3:J43,"4",H3:H43)</f>
        <v>257659.61499999999</v>
      </c>
      <c r="D66" s="150">
        <v>0</v>
      </c>
    </row>
    <row r="67" spans="2:4" x14ac:dyDescent="0.2">
      <c r="B67" s="140" t="s">
        <v>2508</v>
      </c>
      <c r="C67" s="148">
        <f>SUMIF(J3:J43,"5",G3:G43)+SUMIF(J3:J43,"5",H3:H43)</f>
        <v>204432.7892</v>
      </c>
      <c r="D67" s="150">
        <v>5000</v>
      </c>
    </row>
    <row r="68" spans="2:4" x14ac:dyDescent="0.2">
      <c r="B68" s="141" t="s">
        <v>2497</v>
      </c>
      <c r="C68" s="146">
        <f>SUM(C63:C67)</f>
        <v>1345769.7838999999</v>
      </c>
      <c r="D68" s="151">
        <f>SUM(D63:D67)</f>
        <v>5000</v>
      </c>
    </row>
  </sheetData>
  <mergeCells count="3">
    <mergeCell ref="B52:C52"/>
    <mergeCell ref="D52:E52"/>
    <mergeCell ref="A1:J1"/>
  </mergeCells>
  <dataValidations disablePrompts="1" count="2">
    <dataValidation type="list" allowBlank="1" showInputMessage="1" showErrorMessage="1" prompt="Click and enter a value from the list of items" sqref="B3:B46">
      <formula1>"CADT,CALT"</formula1>
    </dataValidation>
    <dataValidation type="list" allowBlank="1" showInputMessage="1" showErrorMessage="1" prompt="Click and enter a value from the list of items" sqref="C3:C46">
      <formula1>"APPROVED &amp; REGISTERED,APPROVED &amp; UNREGISTERED,ON-PROCESS,FOR PROCESSING (w/ app),FOR PROCESSING (w/out app)"</formula1>
    </dataValidation>
  </dataValidations>
  <pageMargins left="0.23622047244094491" right="0.23622047244094491" top="0.39370078740157483" bottom="0.23622047244094491" header="0" footer="0"/>
  <pageSetup paperSize="14" scale="77"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J90"/>
  <sheetViews>
    <sheetView tabSelected="1" zoomScaleNormal="100" workbookViewId="0">
      <pane ySplit="2" topLeftCell="A45" activePane="bottomLeft" state="frozen"/>
      <selection pane="bottomLeft" activeCell="F48" sqref="F48"/>
    </sheetView>
  </sheetViews>
  <sheetFormatPr defaultColWidth="14.42578125" defaultRowHeight="15" x14ac:dyDescent="0.25"/>
  <cols>
    <col min="1" max="1" width="4.85546875" style="17" bestFit="1" customWidth="1"/>
    <col min="2" max="2" width="18.42578125" style="17" customWidth="1"/>
    <col min="3" max="3" width="18.28515625" style="17" customWidth="1"/>
    <col min="4" max="4" width="20" style="17" customWidth="1"/>
    <col min="5" max="5" width="23.28515625" style="17" customWidth="1"/>
    <col min="6" max="6" width="76.7109375" style="98" customWidth="1"/>
    <col min="7" max="7" width="15.7109375" style="17" bestFit="1" customWidth="1"/>
    <col min="8" max="8" width="14.140625" style="17" bestFit="1" customWidth="1"/>
    <col min="9" max="9" width="19.42578125" style="17" customWidth="1"/>
    <col min="10" max="10" width="11.28515625" style="17" hidden="1" customWidth="1"/>
    <col min="11" max="16384" width="14.42578125" style="17"/>
  </cols>
  <sheetData>
    <row r="1" spans="1:10" ht="19.5" x14ac:dyDescent="0.25">
      <c r="A1" s="247" t="s">
        <v>1706</v>
      </c>
      <c r="B1" s="247"/>
      <c r="C1" s="247"/>
      <c r="D1" s="247"/>
      <c r="E1" s="247"/>
      <c r="F1" s="247"/>
      <c r="G1" s="247"/>
      <c r="H1" s="247"/>
      <c r="I1" s="247"/>
      <c r="J1" s="247"/>
    </row>
    <row r="2" spans="1:10" ht="99.75" x14ac:dyDescent="0.25">
      <c r="A2" s="39" t="s">
        <v>0</v>
      </c>
      <c r="B2" s="39" t="s">
        <v>1712</v>
      </c>
      <c r="C2" s="39" t="s">
        <v>1714</v>
      </c>
      <c r="D2" s="39" t="s">
        <v>2056</v>
      </c>
      <c r="E2" s="39" t="s">
        <v>1709</v>
      </c>
      <c r="F2" s="39" t="s">
        <v>1</v>
      </c>
      <c r="G2" s="39" t="s">
        <v>2057</v>
      </c>
      <c r="H2" s="39" t="s">
        <v>2058</v>
      </c>
      <c r="I2" s="39" t="s">
        <v>1956</v>
      </c>
      <c r="J2" s="19" t="s">
        <v>2486</v>
      </c>
    </row>
    <row r="3" spans="1:10" ht="28.5" x14ac:dyDescent="0.25">
      <c r="A3" s="59">
        <v>1</v>
      </c>
      <c r="B3" s="109" t="s">
        <v>2</v>
      </c>
      <c r="C3" s="59" t="s">
        <v>1701</v>
      </c>
      <c r="D3" s="111">
        <v>37824</v>
      </c>
      <c r="E3" s="55" t="s">
        <v>531</v>
      </c>
      <c r="F3" s="202" t="s">
        <v>532</v>
      </c>
      <c r="G3" s="82">
        <v>4284.13</v>
      </c>
      <c r="H3" s="55">
        <v>71.805599999999998</v>
      </c>
      <c r="I3" s="55" t="s">
        <v>63</v>
      </c>
      <c r="J3" s="103">
        <v>2</v>
      </c>
    </row>
    <row r="4" spans="1:10" ht="57" x14ac:dyDescent="0.25">
      <c r="A4" s="59">
        <v>2</v>
      </c>
      <c r="B4" s="109" t="s">
        <v>2</v>
      </c>
      <c r="C4" s="59" t="s">
        <v>1701</v>
      </c>
      <c r="D4" s="112">
        <v>38332</v>
      </c>
      <c r="E4" s="56" t="s">
        <v>533</v>
      </c>
      <c r="F4" s="202" t="s">
        <v>2332</v>
      </c>
      <c r="G4" s="82">
        <v>10323.31</v>
      </c>
      <c r="H4" s="110" t="s">
        <v>1741</v>
      </c>
      <c r="I4" s="55" t="s">
        <v>63</v>
      </c>
      <c r="J4" s="103">
        <v>4</v>
      </c>
    </row>
    <row r="5" spans="1:10" ht="28.5" x14ac:dyDescent="0.25">
      <c r="A5" s="59">
        <v>3</v>
      </c>
      <c r="B5" s="109" t="s">
        <v>2</v>
      </c>
      <c r="C5" s="59" t="s">
        <v>1701</v>
      </c>
      <c r="D5" s="111">
        <v>38708</v>
      </c>
      <c r="E5" s="55" t="s">
        <v>534</v>
      </c>
      <c r="F5" s="202" t="s">
        <v>2333</v>
      </c>
      <c r="G5" s="82">
        <v>2789.26</v>
      </c>
      <c r="H5" s="113">
        <v>2957.3656999999998</v>
      </c>
      <c r="I5" s="55" t="s">
        <v>498</v>
      </c>
      <c r="J5" s="103">
        <v>1</v>
      </c>
    </row>
    <row r="6" spans="1:10" ht="57" x14ac:dyDescent="0.25">
      <c r="A6" s="59">
        <v>4</v>
      </c>
      <c r="B6" s="109" t="s">
        <v>2</v>
      </c>
      <c r="C6" s="59" t="s">
        <v>1701</v>
      </c>
      <c r="D6" s="111">
        <v>39071</v>
      </c>
      <c r="E6" s="55" t="s">
        <v>535</v>
      </c>
      <c r="F6" s="202" t="s">
        <v>536</v>
      </c>
      <c r="G6" s="82">
        <v>5457.71</v>
      </c>
      <c r="H6" s="110" t="s">
        <v>1741</v>
      </c>
      <c r="I6" s="55" t="s">
        <v>537</v>
      </c>
      <c r="J6" s="103">
        <v>7</v>
      </c>
    </row>
    <row r="7" spans="1:10" ht="28.5" x14ac:dyDescent="0.25">
      <c r="A7" s="59">
        <v>5</v>
      </c>
      <c r="B7" s="109" t="s">
        <v>2</v>
      </c>
      <c r="C7" s="59" t="s">
        <v>1701</v>
      </c>
      <c r="D7" s="112">
        <v>39660</v>
      </c>
      <c r="E7" s="56" t="s">
        <v>538</v>
      </c>
      <c r="F7" s="202" t="s">
        <v>539</v>
      </c>
      <c r="G7" s="82">
        <v>20567.89</v>
      </c>
      <c r="H7" s="110" t="s">
        <v>1741</v>
      </c>
      <c r="I7" s="55" t="s">
        <v>537</v>
      </c>
      <c r="J7" s="103">
        <v>7</v>
      </c>
    </row>
    <row r="8" spans="1:10" ht="42.75" x14ac:dyDescent="0.25">
      <c r="A8" s="59">
        <v>6</v>
      </c>
      <c r="B8" s="109" t="s">
        <v>2</v>
      </c>
      <c r="C8" s="59" t="s">
        <v>1701</v>
      </c>
      <c r="D8" s="112">
        <v>41971</v>
      </c>
      <c r="E8" s="56" t="s">
        <v>540</v>
      </c>
      <c r="F8" s="202" t="s">
        <v>541</v>
      </c>
      <c r="G8" s="82">
        <v>5009.24</v>
      </c>
      <c r="H8" s="110" t="s">
        <v>1741</v>
      </c>
      <c r="I8" s="55" t="s">
        <v>498</v>
      </c>
      <c r="J8" s="103">
        <v>1</v>
      </c>
    </row>
    <row r="9" spans="1:10" ht="57" x14ac:dyDescent="0.25">
      <c r="A9" s="59">
        <v>7</v>
      </c>
      <c r="B9" s="109" t="s">
        <v>2</v>
      </c>
      <c r="C9" s="59" t="s">
        <v>1701</v>
      </c>
      <c r="D9" s="111">
        <v>40017</v>
      </c>
      <c r="E9" s="55" t="s">
        <v>542</v>
      </c>
      <c r="F9" s="202" t="s">
        <v>543</v>
      </c>
      <c r="G9" s="82">
        <v>18660.05</v>
      </c>
      <c r="H9" s="110" t="s">
        <v>1741</v>
      </c>
      <c r="I9" s="55" t="s">
        <v>537</v>
      </c>
      <c r="J9" s="103">
        <v>4</v>
      </c>
    </row>
    <row r="10" spans="1:10" ht="57" x14ac:dyDescent="0.25">
      <c r="A10" s="59">
        <v>8</v>
      </c>
      <c r="B10" s="109" t="s">
        <v>2</v>
      </c>
      <c r="C10" s="59" t="s">
        <v>1700</v>
      </c>
      <c r="D10" s="55">
        <v>2004</v>
      </c>
      <c r="E10" s="109" t="s">
        <v>501</v>
      </c>
      <c r="F10" s="202" t="s">
        <v>2331</v>
      </c>
      <c r="G10" s="61">
        <v>1817.1515999999999</v>
      </c>
      <c r="H10" s="61" t="s">
        <v>1741</v>
      </c>
      <c r="I10" s="55" t="s">
        <v>498</v>
      </c>
      <c r="J10" s="103">
        <v>3</v>
      </c>
    </row>
    <row r="11" spans="1:10" ht="28.5" x14ac:dyDescent="0.25">
      <c r="A11" s="59">
        <v>9</v>
      </c>
      <c r="B11" s="109" t="s">
        <v>2</v>
      </c>
      <c r="C11" s="59" t="s">
        <v>1700</v>
      </c>
      <c r="D11" s="55">
        <v>2010</v>
      </c>
      <c r="E11" s="109" t="s">
        <v>502</v>
      </c>
      <c r="F11" s="202" t="s">
        <v>503</v>
      </c>
      <c r="G11" s="82">
        <v>5430.51</v>
      </c>
      <c r="H11" s="110" t="s">
        <v>1741</v>
      </c>
      <c r="I11" s="55" t="s">
        <v>63</v>
      </c>
      <c r="J11" s="103">
        <v>7</v>
      </c>
    </row>
    <row r="12" spans="1:10" ht="28.5" x14ac:dyDescent="0.25">
      <c r="A12" s="59">
        <v>10</v>
      </c>
      <c r="B12" s="109" t="s">
        <v>2</v>
      </c>
      <c r="C12" s="59" t="s">
        <v>1700</v>
      </c>
      <c r="D12" s="55">
        <v>2016</v>
      </c>
      <c r="E12" s="109" t="s">
        <v>504</v>
      </c>
      <c r="F12" s="202" t="s">
        <v>505</v>
      </c>
      <c r="G12" s="61">
        <v>1302.8113000000001</v>
      </c>
      <c r="H12" s="62" t="s">
        <v>1741</v>
      </c>
      <c r="I12" s="55" t="s">
        <v>506</v>
      </c>
      <c r="J12" s="103">
        <v>7</v>
      </c>
    </row>
    <row r="13" spans="1:10" ht="42.75" x14ac:dyDescent="0.25">
      <c r="A13" s="59">
        <v>11</v>
      </c>
      <c r="B13" s="109" t="s">
        <v>2</v>
      </c>
      <c r="C13" s="59" t="s">
        <v>1700</v>
      </c>
      <c r="D13" s="55">
        <v>2016</v>
      </c>
      <c r="E13" s="109" t="s">
        <v>507</v>
      </c>
      <c r="F13" s="202" t="s">
        <v>508</v>
      </c>
      <c r="G13" s="82">
        <v>9095.9699999999993</v>
      </c>
      <c r="H13" s="110" t="s">
        <v>1741</v>
      </c>
      <c r="I13" s="55" t="s">
        <v>509</v>
      </c>
      <c r="J13" s="103">
        <v>2</v>
      </c>
    </row>
    <row r="14" spans="1:10" ht="28.5" x14ac:dyDescent="0.25">
      <c r="A14" s="59">
        <v>12</v>
      </c>
      <c r="B14" s="109" t="s">
        <v>2</v>
      </c>
      <c r="C14" s="59" t="s">
        <v>1700</v>
      </c>
      <c r="D14" s="55">
        <v>2006</v>
      </c>
      <c r="E14" s="109" t="s">
        <v>510</v>
      </c>
      <c r="F14" s="202" t="s">
        <v>511</v>
      </c>
      <c r="G14" s="82">
        <v>25373.1</v>
      </c>
      <c r="H14" s="110" t="s">
        <v>1741</v>
      </c>
      <c r="I14" s="55" t="s">
        <v>13</v>
      </c>
      <c r="J14" s="103">
        <v>5</v>
      </c>
    </row>
    <row r="15" spans="1:10" ht="28.5" x14ac:dyDescent="0.25">
      <c r="A15" s="59">
        <v>13</v>
      </c>
      <c r="B15" s="109" t="s">
        <v>2</v>
      </c>
      <c r="C15" s="59" t="s">
        <v>1700</v>
      </c>
      <c r="D15" s="55">
        <v>2009</v>
      </c>
      <c r="E15" s="109" t="s">
        <v>512</v>
      </c>
      <c r="F15" s="202" t="s">
        <v>513</v>
      </c>
      <c r="G15" s="82">
        <v>13266.8</v>
      </c>
      <c r="H15" s="110" t="s">
        <v>1741</v>
      </c>
      <c r="I15" s="55" t="s">
        <v>498</v>
      </c>
      <c r="J15" s="103">
        <v>5</v>
      </c>
    </row>
    <row r="16" spans="1:10" ht="42.75" x14ac:dyDescent="0.25">
      <c r="A16" s="59">
        <v>14</v>
      </c>
      <c r="B16" s="109" t="s">
        <v>2</v>
      </c>
      <c r="C16" s="59" t="s">
        <v>1700</v>
      </c>
      <c r="D16" s="55">
        <v>2009</v>
      </c>
      <c r="E16" s="109" t="s">
        <v>514</v>
      </c>
      <c r="F16" s="202" t="s">
        <v>515</v>
      </c>
      <c r="G16" s="82">
        <v>19537.68</v>
      </c>
      <c r="H16" s="82" t="s">
        <v>1741</v>
      </c>
      <c r="I16" s="55" t="s">
        <v>516</v>
      </c>
      <c r="J16" s="103">
        <v>3</v>
      </c>
    </row>
    <row r="17" spans="1:10" ht="28.5" x14ac:dyDescent="0.25">
      <c r="A17" s="59">
        <v>15</v>
      </c>
      <c r="B17" s="109" t="s">
        <v>2</v>
      </c>
      <c r="C17" s="59" t="s">
        <v>1700</v>
      </c>
      <c r="D17" s="55">
        <v>2010</v>
      </c>
      <c r="E17" s="109" t="s">
        <v>517</v>
      </c>
      <c r="F17" s="202" t="s">
        <v>518</v>
      </c>
      <c r="G17" s="82">
        <v>75.23</v>
      </c>
      <c r="H17" s="82" t="s">
        <v>1741</v>
      </c>
      <c r="I17" s="55" t="s">
        <v>519</v>
      </c>
      <c r="J17" s="103">
        <v>6</v>
      </c>
    </row>
    <row r="18" spans="1:10" ht="28.5" x14ac:dyDescent="0.25">
      <c r="A18" s="59">
        <v>16</v>
      </c>
      <c r="B18" s="109" t="s">
        <v>2</v>
      </c>
      <c r="C18" s="59" t="s">
        <v>1700</v>
      </c>
      <c r="D18" s="55">
        <v>2016</v>
      </c>
      <c r="E18" s="109" t="s">
        <v>520</v>
      </c>
      <c r="F18" s="202" t="s">
        <v>521</v>
      </c>
      <c r="G18" s="61">
        <v>14127.9426</v>
      </c>
      <c r="H18" s="62" t="s">
        <v>1741</v>
      </c>
      <c r="I18" s="55" t="s">
        <v>63</v>
      </c>
      <c r="J18" s="103">
        <v>6</v>
      </c>
    </row>
    <row r="19" spans="1:10" ht="28.5" x14ac:dyDescent="0.25">
      <c r="A19" s="59">
        <v>17</v>
      </c>
      <c r="B19" s="109" t="s">
        <v>2</v>
      </c>
      <c r="C19" s="59" t="s">
        <v>1700</v>
      </c>
      <c r="D19" s="55">
        <v>2018</v>
      </c>
      <c r="E19" s="109" t="s">
        <v>522</v>
      </c>
      <c r="F19" s="202" t="s">
        <v>523</v>
      </c>
      <c r="G19" s="82">
        <v>12301.11</v>
      </c>
      <c r="H19" s="91">
        <v>532.2414</v>
      </c>
      <c r="I19" s="55" t="s">
        <v>524</v>
      </c>
      <c r="J19" s="103">
        <v>2</v>
      </c>
    </row>
    <row r="20" spans="1:10" ht="42.75" x14ac:dyDescent="0.25">
      <c r="A20" s="59">
        <v>18</v>
      </c>
      <c r="B20" s="109" t="s">
        <v>2</v>
      </c>
      <c r="C20" s="59" t="s">
        <v>1700</v>
      </c>
      <c r="D20" s="55">
        <v>2015</v>
      </c>
      <c r="E20" s="109" t="s">
        <v>525</v>
      </c>
      <c r="F20" s="202" t="s">
        <v>526</v>
      </c>
      <c r="G20" s="82">
        <v>3602.24</v>
      </c>
      <c r="H20" s="110" t="s">
        <v>1741</v>
      </c>
      <c r="I20" s="55" t="s">
        <v>527</v>
      </c>
      <c r="J20" s="103">
        <v>2</v>
      </c>
    </row>
    <row r="21" spans="1:10" ht="71.25" x14ac:dyDescent="0.25">
      <c r="A21" s="59">
        <v>19</v>
      </c>
      <c r="B21" s="109" t="s">
        <v>2</v>
      </c>
      <c r="C21" s="59" t="s">
        <v>1700</v>
      </c>
      <c r="D21" s="55">
        <v>2015</v>
      </c>
      <c r="E21" s="109" t="s">
        <v>528</v>
      </c>
      <c r="F21" s="202" t="s">
        <v>529</v>
      </c>
      <c r="G21" s="82">
        <v>11445.22</v>
      </c>
      <c r="H21" s="110" t="s">
        <v>1741</v>
      </c>
      <c r="I21" s="55" t="s">
        <v>530</v>
      </c>
      <c r="J21" s="103">
        <v>6</v>
      </c>
    </row>
    <row r="22" spans="1:10" ht="42.75" x14ac:dyDescent="0.25">
      <c r="A22" s="59">
        <v>20</v>
      </c>
      <c r="B22" s="109" t="s">
        <v>2</v>
      </c>
      <c r="C22" s="59" t="s">
        <v>59</v>
      </c>
      <c r="D22" s="63"/>
      <c r="E22" s="109"/>
      <c r="F22" s="211" t="s">
        <v>544</v>
      </c>
      <c r="G22" s="99">
        <v>28025</v>
      </c>
      <c r="H22" s="110" t="s">
        <v>1741</v>
      </c>
      <c r="I22" s="31" t="s">
        <v>2586</v>
      </c>
      <c r="J22" s="103">
        <v>7</v>
      </c>
    </row>
    <row r="23" spans="1:10" ht="57" x14ac:dyDescent="0.25">
      <c r="A23" s="59">
        <v>21</v>
      </c>
      <c r="B23" s="109" t="s">
        <v>2</v>
      </c>
      <c r="C23" s="59" t="s">
        <v>59</v>
      </c>
      <c r="D23" s="63"/>
      <c r="E23" s="109"/>
      <c r="F23" s="211" t="s">
        <v>545</v>
      </c>
      <c r="G23" s="114">
        <v>11442.4</v>
      </c>
      <c r="H23" s="110" t="s">
        <v>1741</v>
      </c>
      <c r="I23" s="55" t="s">
        <v>2059</v>
      </c>
      <c r="J23" s="103">
        <v>6</v>
      </c>
    </row>
    <row r="24" spans="1:10" ht="28.5" x14ac:dyDescent="0.25">
      <c r="A24" s="59">
        <v>22</v>
      </c>
      <c r="B24" s="109" t="s">
        <v>2</v>
      </c>
      <c r="C24" s="59" t="s">
        <v>59</v>
      </c>
      <c r="D24" s="63"/>
      <c r="E24" s="109"/>
      <c r="F24" s="211" t="s">
        <v>546</v>
      </c>
      <c r="G24" s="99">
        <v>3858</v>
      </c>
      <c r="H24" s="110" t="s">
        <v>1741</v>
      </c>
      <c r="I24" s="55" t="s">
        <v>537</v>
      </c>
      <c r="J24" s="103">
        <v>7</v>
      </c>
    </row>
    <row r="25" spans="1:10" ht="28.5" x14ac:dyDescent="0.25">
      <c r="A25" s="59">
        <v>23</v>
      </c>
      <c r="B25" s="109" t="s">
        <v>2</v>
      </c>
      <c r="C25" s="59" t="s">
        <v>59</v>
      </c>
      <c r="D25" s="63"/>
      <c r="E25" s="109"/>
      <c r="F25" s="211" t="s">
        <v>547</v>
      </c>
      <c r="G25" s="99">
        <v>26000</v>
      </c>
      <c r="H25" s="110" t="s">
        <v>1741</v>
      </c>
      <c r="I25" s="55" t="s">
        <v>548</v>
      </c>
      <c r="J25" s="103">
        <v>6</v>
      </c>
    </row>
    <row r="26" spans="1:10" ht="28.5" x14ac:dyDescent="0.25">
      <c r="A26" s="59">
        <v>24</v>
      </c>
      <c r="B26" s="109" t="s">
        <v>2</v>
      </c>
      <c r="C26" s="59" t="s">
        <v>59</v>
      </c>
      <c r="D26" s="63"/>
      <c r="E26" s="109"/>
      <c r="F26" s="211" t="s">
        <v>549</v>
      </c>
      <c r="G26" s="99"/>
      <c r="H26" s="110" t="s">
        <v>1741</v>
      </c>
      <c r="I26" s="55" t="s">
        <v>550</v>
      </c>
      <c r="J26" s="103">
        <v>1</v>
      </c>
    </row>
    <row r="27" spans="1:10" ht="28.5" x14ac:dyDescent="0.25">
      <c r="A27" s="59">
        <v>25</v>
      </c>
      <c r="B27" s="109" t="s">
        <v>2</v>
      </c>
      <c r="C27" s="59" t="s">
        <v>59</v>
      </c>
      <c r="D27" s="63"/>
      <c r="E27" s="109"/>
      <c r="F27" s="211" t="s">
        <v>551</v>
      </c>
      <c r="G27" s="99">
        <v>16782</v>
      </c>
      <c r="H27" s="110" t="s">
        <v>1741</v>
      </c>
      <c r="I27" s="55" t="s">
        <v>552</v>
      </c>
      <c r="J27" s="103">
        <v>1</v>
      </c>
    </row>
    <row r="28" spans="1:10" ht="114" x14ac:dyDescent="0.25">
      <c r="A28" s="59">
        <v>26</v>
      </c>
      <c r="B28" s="109" t="s">
        <v>2</v>
      </c>
      <c r="C28" s="59" t="s">
        <v>59</v>
      </c>
      <c r="D28" s="63"/>
      <c r="E28" s="109"/>
      <c r="F28" s="211" t="s">
        <v>553</v>
      </c>
      <c r="G28" s="61">
        <v>79179.1204</v>
      </c>
      <c r="H28" s="110" t="s">
        <v>1741</v>
      </c>
      <c r="I28" s="55" t="s">
        <v>498</v>
      </c>
      <c r="J28" s="103">
        <v>3</v>
      </c>
    </row>
    <row r="29" spans="1:10" ht="71.25" x14ac:dyDescent="0.25">
      <c r="A29" s="59">
        <v>27</v>
      </c>
      <c r="B29" s="109" t="s">
        <v>2</v>
      </c>
      <c r="C29" s="59" t="s">
        <v>59</v>
      </c>
      <c r="D29" s="63"/>
      <c r="E29" s="109"/>
      <c r="F29" s="202" t="s">
        <v>554</v>
      </c>
      <c r="G29" s="82">
        <v>78622.740000000005</v>
      </c>
      <c r="H29" s="110" t="s">
        <v>1741</v>
      </c>
      <c r="I29" s="55" t="s">
        <v>1780</v>
      </c>
      <c r="J29" s="103">
        <v>1</v>
      </c>
    </row>
    <row r="30" spans="1:10" ht="28.5" x14ac:dyDescent="0.25">
      <c r="A30" s="59">
        <v>28</v>
      </c>
      <c r="B30" s="109" t="s">
        <v>2</v>
      </c>
      <c r="C30" s="59" t="s">
        <v>59</v>
      </c>
      <c r="D30" s="55"/>
      <c r="E30" s="109"/>
      <c r="F30" s="202" t="s">
        <v>555</v>
      </c>
      <c r="G30" s="99">
        <v>7283</v>
      </c>
      <c r="H30" s="110" t="s">
        <v>1741</v>
      </c>
      <c r="I30" s="55" t="s">
        <v>498</v>
      </c>
      <c r="J30" s="103">
        <v>5</v>
      </c>
    </row>
    <row r="31" spans="1:10" ht="28.5" x14ac:dyDescent="0.25">
      <c r="A31" s="59">
        <v>29</v>
      </c>
      <c r="B31" s="109" t="s">
        <v>2</v>
      </c>
      <c r="C31" s="59" t="s">
        <v>59</v>
      </c>
      <c r="D31" s="63"/>
      <c r="E31" s="109"/>
      <c r="F31" s="211" t="s">
        <v>556</v>
      </c>
      <c r="G31" s="82">
        <v>5092.1899999999996</v>
      </c>
      <c r="H31" s="110" t="s">
        <v>1741</v>
      </c>
      <c r="I31" s="55" t="s">
        <v>557</v>
      </c>
      <c r="J31" s="103">
        <v>2</v>
      </c>
    </row>
    <row r="32" spans="1:10" ht="28.5" x14ac:dyDescent="0.25">
      <c r="A32" s="59">
        <v>30</v>
      </c>
      <c r="B32" s="109" t="s">
        <v>2</v>
      </c>
      <c r="C32" s="59" t="s">
        <v>59</v>
      </c>
      <c r="D32" s="63"/>
      <c r="E32" s="109"/>
      <c r="F32" s="211" t="s">
        <v>558</v>
      </c>
      <c r="G32" s="82">
        <v>29765.02</v>
      </c>
      <c r="H32" s="110" t="s">
        <v>1741</v>
      </c>
      <c r="I32" s="55" t="s">
        <v>559</v>
      </c>
      <c r="J32" s="103">
        <v>1</v>
      </c>
    </row>
    <row r="33" spans="1:10" ht="42.75" x14ac:dyDescent="0.25">
      <c r="A33" s="59">
        <v>31</v>
      </c>
      <c r="B33" s="109" t="s">
        <v>2</v>
      </c>
      <c r="C33" s="59" t="s">
        <v>59</v>
      </c>
      <c r="D33" s="63"/>
      <c r="E33" s="109"/>
      <c r="F33" s="211" t="s">
        <v>2570</v>
      </c>
      <c r="G33" s="82"/>
      <c r="H33" s="110" t="s">
        <v>1741</v>
      </c>
      <c r="I33" s="55" t="s">
        <v>560</v>
      </c>
      <c r="J33" s="103">
        <v>2</v>
      </c>
    </row>
    <row r="34" spans="1:10" ht="57" x14ac:dyDescent="0.25">
      <c r="A34" s="59">
        <v>32</v>
      </c>
      <c r="B34" s="109" t="s">
        <v>2</v>
      </c>
      <c r="C34" s="59" t="s">
        <v>59</v>
      </c>
      <c r="D34" s="63"/>
      <c r="E34" s="109"/>
      <c r="F34" s="211" t="s">
        <v>2571</v>
      </c>
      <c r="G34" s="82"/>
      <c r="H34" s="110" t="s">
        <v>1741</v>
      </c>
      <c r="I34" s="55" t="s">
        <v>560</v>
      </c>
      <c r="J34" s="103">
        <v>2</v>
      </c>
    </row>
    <row r="35" spans="1:10" x14ac:dyDescent="0.25">
      <c r="A35" s="59">
        <v>33</v>
      </c>
      <c r="B35" s="109" t="s">
        <v>2</v>
      </c>
      <c r="C35" s="59" t="s">
        <v>59</v>
      </c>
      <c r="D35" s="63"/>
      <c r="E35" s="109"/>
      <c r="F35" s="211" t="s">
        <v>2572</v>
      </c>
      <c r="G35" s="82"/>
      <c r="H35" s="110" t="s">
        <v>1741</v>
      </c>
      <c r="I35" s="55" t="s">
        <v>560</v>
      </c>
      <c r="J35" s="103">
        <v>2</v>
      </c>
    </row>
    <row r="36" spans="1:10" ht="71.25" customHeight="1" x14ac:dyDescent="0.25">
      <c r="A36" s="59">
        <v>34</v>
      </c>
      <c r="B36" s="109" t="s">
        <v>2</v>
      </c>
      <c r="C36" s="59" t="s">
        <v>59</v>
      </c>
      <c r="D36" s="63"/>
      <c r="E36" s="109"/>
      <c r="F36" s="203" t="s">
        <v>2587</v>
      </c>
      <c r="G36" s="82">
        <v>14977.15</v>
      </c>
      <c r="H36" s="110" t="s">
        <v>1741</v>
      </c>
      <c r="I36" s="55" t="s">
        <v>560</v>
      </c>
      <c r="J36" s="103">
        <v>2</v>
      </c>
    </row>
    <row r="37" spans="1:10" ht="57" x14ac:dyDescent="0.25">
      <c r="A37" s="59">
        <v>35</v>
      </c>
      <c r="B37" s="109" t="s">
        <v>2</v>
      </c>
      <c r="C37" s="59" t="s">
        <v>59</v>
      </c>
      <c r="D37" s="55"/>
      <c r="E37" s="109"/>
      <c r="F37" s="211" t="s">
        <v>561</v>
      </c>
      <c r="G37" s="61">
        <v>14671.7572</v>
      </c>
      <c r="H37" s="110" t="s">
        <v>1741</v>
      </c>
      <c r="I37" s="55" t="s">
        <v>562</v>
      </c>
      <c r="J37" s="103">
        <v>6</v>
      </c>
    </row>
    <row r="38" spans="1:10" s="213" customFormat="1" ht="57" x14ac:dyDescent="0.25">
      <c r="A38" s="59">
        <v>36</v>
      </c>
      <c r="B38" s="214" t="s">
        <v>2</v>
      </c>
      <c r="C38" s="214" t="s">
        <v>385</v>
      </c>
      <c r="D38" s="214"/>
      <c r="E38" s="214"/>
      <c r="F38" s="215" t="s">
        <v>2574</v>
      </c>
      <c r="G38" s="216">
        <v>14671.7572</v>
      </c>
      <c r="H38" s="214"/>
      <c r="I38" s="215" t="s">
        <v>2575</v>
      </c>
      <c r="J38" s="213">
        <v>6</v>
      </c>
    </row>
    <row r="39" spans="1:10" s="254" customFormat="1" ht="28.5" x14ac:dyDescent="0.25">
      <c r="A39" s="248">
        <v>37</v>
      </c>
      <c r="B39" s="249" t="s">
        <v>2</v>
      </c>
      <c r="C39" s="250" t="s">
        <v>1713</v>
      </c>
      <c r="D39" s="250"/>
      <c r="E39" s="249"/>
      <c r="F39" s="250" t="s">
        <v>563</v>
      </c>
      <c r="G39" s="251">
        <v>17875</v>
      </c>
      <c r="H39" s="252" t="s">
        <v>1741</v>
      </c>
      <c r="I39" s="250" t="s">
        <v>63</v>
      </c>
      <c r="J39" s="253">
        <v>7</v>
      </c>
    </row>
    <row r="40" spans="1:10" ht="28.5" x14ac:dyDescent="0.25">
      <c r="A40" s="59">
        <v>38</v>
      </c>
      <c r="B40" s="109" t="s">
        <v>2</v>
      </c>
      <c r="C40" s="55" t="s">
        <v>1713</v>
      </c>
      <c r="D40" s="55"/>
      <c r="E40" s="109"/>
      <c r="F40" s="202" t="s">
        <v>564</v>
      </c>
      <c r="G40" s="99">
        <v>10500</v>
      </c>
      <c r="H40" s="110" t="s">
        <v>1741</v>
      </c>
      <c r="I40" s="55" t="s">
        <v>498</v>
      </c>
      <c r="J40" s="103">
        <v>5</v>
      </c>
    </row>
    <row r="41" spans="1:10" ht="28.5" x14ac:dyDescent="0.25">
      <c r="A41" s="59">
        <v>39</v>
      </c>
      <c r="B41" s="109" t="s">
        <v>2</v>
      </c>
      <c r="C41" s="55" t="s">
        <v>1713</v>
      </c>
      <c r="D41" s="55"/>
      <c r="E41" s="109"/>
      <c r="F41" s="211" t="s">
        <v>565</v>
      </c>
      <c r="G41" s="99">
        <v>3000</v>
      </c>
      <c r="H41" s="110" t="s">
        <v>1741</v>
      </c>
      <c r="I41" s="55" t="s">
        <v>566</v>
      </c>
      <c r="J41" s="103">
        <v>2</v>
      </c>
    </row>
    <row r="42" spans="1:10" s="254" customFormat="1" ht="28.5" x14ac:dyDescent="0.25">
      <c r="A42" s="248">
        <v>40</v>
      </c>
      <c r="B42" s="249" t="s">
        <v>2</v>
      </c>
      <c r="C42" s="250" t="s">
        <v>1713</v>
      </c>
      <c r="D42" s="250"/>
      <c r="E42" s="249"/>
      <c r="F42" s="250" t="s">
        <v>567</v>
      </c>
      <c r="G42" s="251">
        <v>4500</v>
      </c>
      <c r="H42" s="252" t="s">
        <v>1741</v>
      </c>
      <c r="I42" s="250" t="s">
        <v>63</v>
      </c>
      <c r="J42" s="253">
        <v>7</v>
      </c>
    </row>
    <row r="43" spans="1:10" s="254" customFormat="1" ht="28.5" x14ac:dyDescent="0.25">
      <c r="A43" s="248">
        <v>41</v>
      </c>
      <c r="B43" s="249" t="s">
        <v>2</v>
      </c>
      <c r="C43" s="250" t="s">
        <v>1713</v>
      </c>
      <c r="D43" s="250"/>
      <c r="E43" s="249"/>
      <c r="F43" s="250" t="s">
        <v>568</v>
      </c>
      <c r="G43" s="251">
        <v>9603</v>
      </c>
      <c r="H43" s="252" t="s">
        <v>1741</v>
      </c>
      <c r="I43" s="250" t="s">
        <v>63</v>
      </c>
      <c r="J43" s="253">
        <v>7</v>
      </c>
    </row>
    <row r="44" spans="1:10" ht="28.5" x14ac:dyDescent="0.25">
      <c r="A44" s="59">
        <v>42</v>
      </c>
      <c r="B44" s="109" t="s">
        <v>2</v>
      </c>
      <c r="C44" s="55" t="s">
        <v>1713</v>
      </c>
      <c r="D44" s="63"/>
      <c r="E44" s="109"/>
      <c r="F44" s="211" t="s">
        <v>569</v>
      </c>
      <c r="G44" s="99">
        <v>2000</v>
      </c>
      <c r="H44" s="110" t="s">
        <v>1741</v>
      </c>
      <c r="I44" s="55" t="s">
        <v>557</v>
      </c>
      <c r="J44" s="103">
        <v>7</v>
      </c>
    </row>
    <row r="45" spans="1:10" ht="42.75" x14ac:dyDescent="0.25">
      <c r="A45" s="59">
        <v>43</v>
      </c>
      <c r="B45" s="109" t="s">
        <v>2</v>
      </c>
      <c r="C45" s="55" t="s">
        <v>1713</v>
      </c>
      <c r="D45" s="55"/>
      <c r="E45" s="109"/>
      <c r="F45" s="202" t="s">
        <v>570</v>
      </c>
      <c r="G45" s="99">
        <v>7000</v>
      </c>
      <c r="H45" s="110" t="s">
        <v>1741</v>
      </c>
      <c r="I45" s="55" t="s">
        <v>498</v>
      </c>
      <c r="J45" s="103">
        <v>5</v>
      </c>
    </row>
    <row r="46" spans="1:10" s="254" customFormat="1" ht="42.75" x14ac:dyDescent="0.25">
      <c r="A46" s="248">
        <v>44</v>
      </c>
      <c r="B46" s="249" t="s">
        <v>2</v>
      </c>
      <c r="C46" s="250" t="s">
        <v>1713</v>
      </c>
      <c r="D46" s="250"/>
      <c r="E46" s="249"/>
      <c r="F46" s="250" t="s">
        <v>571</v>
      </c>
      <c r="G46" s="251">
        <v>21655</v>
      </c>
      <c r="H46" s="252" t="s">
        <v>1741</v>
      </c>
      <c r="I46" s="250" t="s">
        <v>557</v>
      </c>
      <c r="J46" s="253">
        <v>7</v>
      </c>
    </row>
    <row r="47" spans="1:10" ht="28.5" x14ac:dyDescent="0.25">
      <c r="A47" s="59">
        <v>45</v>
      </c>
      <c r="B47" s="109" t="s">
        <v>2</v>
      </c>
      <c r="C47" s="55" t="s">
        <v>1713</v>
      </c>
      <c r="D47" s="55"/>
      <c r="E47" s="109"/>
      <c r="F47" s="202" t="s">
        <v>572</v>
      </c>
      <c r="G47" s="99">
        <v>14797</v>
      </c>
      <c r="H47" s="110" t="s">
        <v>1741</v>
      </c>
      <c r="I47" s="55" t="s">
        <v>498</v>
      </c>
      <c r="J47" s="103">
        <v>5</v>
      </c>
    </row>
    <row r="48" spans="1:10" ht="28.5" x14ac:dyDescent="0.25">
      <c r="A48" s="59">
        <v>46</v>
      </c>
      <c r="B48" s="109" t="s">
        <v>2</v>
      </c>
      <c r="C48" s="55" t="s">
        <v>1713</v>
      </c>
      <c r="D48" s="55"/>
      <c r="E48" s="109"/>
      <c r="F48" s="202" t="s">
        <v>573</v>
      </c>
      <c r="G48" s="99">
        <v>4000</v>
      </c>
      <c r="H48" s="110" t="s">
        <v>1741</v>
      </c>
      <c r="I48" s="55" t="s">
        <v>63</v>
      </c>
      <c r="J48" s="103">
        <v>7</v>
      </c>
    </row>
    <row r="49" spans="1:10" ht="28.5" x14ac:dyDescent="0.25">
      <c r="A49" s="59">
        <v>47</v>
      </c>
      <c r="B49" s="109" t="s">
        <v>2</v>
      </c>
      <c r="C49" s="55" t="s">
        <v>1713</v>
      </c>
      <c r="D49" s="55"/>
      <c r="E49" s="109"/>
      <c r="F49" s="202" t="s">
        <v>574</v>
      </c>
      <c r="G49" s="99">
        <v>11200</v>
      </c>
      <c r="H49" s="110" t="s">
        <v>1741</v>
      </c>
      <c r="I49" s="55" t="s">
        <v>587</v>
      </c>
      <c r="J49" s="103">
        <v>1</v>
      </c>
    </row>
    <row r="50" spans="1:10" ht="28.5" x14ac:dyDescent="0.25">
      <c r="A50" s="59">
        <v>48</v>
      </c>
      <c r="B50" s="109" t="s">
        <v>2</v>
      </c>
      <c r="C50" s="55" t="s">
        <v>1713</v>
      </c>
      <c r="D50" s="55"/>
      <c r="E50" s="109"/>
      <c r="F50" s="202" t="s">
        <v>575</v>
      </c>
      <c r="G50" s="99">
        <v>1600</v>
      </c>
      <c r="H50" s="110" t="s">
        <v>1741</v>
      </c>
      <c r="I50" s="55" t="s">
        <v>587</v>
      </c>
      <c r="J50" s="103">
        <v>1</v>
      </c>
    </row>
    <row r="51" spans="1:10" ht="28.5" x14ac:dyDescent="0.25">
      <c r="A51" s="59">
        <v>49</v>
      </c>
      <c r="B51" s="109" t="s">
        <v>2</v>
      </c>
      <c r="C51" s="55" t="s">
        <v>1713</v>
      </c>
      <c r="D51" s="55"/>
      <c r="E51" s="109"/>
      <c r="F51" s="202" t="s">
        <v>576</v>
      </c>
      <c r="G51" s="82">
        <v>4209.7420000000002</v>
      </c>
      <c r="H51" s="110" t="s">
        <v>1741</v>
      </c>
      <c r="I51" s="55" t="s">
        <v>577</v>
      </c>
      <c r="J51" s="103">
        <v>1</v>
      </c>
    </row>
    <row r="52" spans="1:10" ht="28.5" x14ac:dyDescent="0.25">
      <c r="A52" s="59">
        <v>50</v>
      </c>
      <c r="B52" s="109" t="s">
        <v>2</v>
      </c>
      <c r="C52" s="55" t="s">
        <v>1713</v>
      </c>
      <c r="D52" s="55"/>
      <c r="E52" s="109"/>
      <c r="F52" s="202" t="s">
        <v>578</v>
      </c>
      <c r="G52" s="99">
        <v>500</v>
      </c>
      <c r="H52" s="110" t="s">
        <v>1741</v>
      </c>
      <c r="I52" s="55" t="s">
        <v>498</v>
      </c>
      <c r="J52" s="103">
        <v>1</v>
      </c>
    </row>
    <row r="53" spans="1:10" ht="28.5" x14ac:dyDescent="0.25">
      <c r="A53" s="59">
        <v>51</v>
      </c>
      <c r="B53" s="109" t="s">
        <v>2</v>
      </c>
      <c r="C53" s="55" t="s">
        <v>1713</v>
      </c>
      <c r="D53" s="55"/>
      <c r="E53" s="109"/>
      <c r="F53" s="202" t="s">
        <v>579</v>
      </c>
      <c r="G53" s="99">
        <v>1800</v>
      </c>
      <c r="H53" s="110" t="s">
        <v>1741</v>
      </c>
      <c r="I53" s="55" t="s">
        <v>587</v>
      </c>
      <c r="J53" s="103">
        <v>1</v>
      </c>
    </row>
    <row r="54" spans="1:10" ht="28.5" x14ac:dyDescent="0.25">
      <c r="A54" s="59">
        <v>52</v>
      </c>
      <c r="B54" s="109" t="s">
        <v>2</v>
      </c>
      <c r="C54" s="55" t="s">
        <v>1713</v>
      </c>
      <c r="D54" s="55"/>
      <c r="E54" s="109"/>
      <c r="F54" s="203" t="s">
        <v>2478</v>
      </c>
      <c r="G54" s="99">
        <v>2000</v>
      </c>
      <c r="H54" s="110" t="s">
        <v>1741</v>
      </c>
      <c r="I54" s="55" t="s">
        <v>580</v>
      </c>
      <c r="J54" s="103">
        <v>1</v>
      </c>
    </row>
    <row r="55" spans="1:10" ht="28.5" x14ac:dyDescent="0.25">
      <c r="A55" s="59">
        <v>53</v>
      </c>
      <c r="B55" s="109" t="s">
        <v>2</v>
      </c>
      <c r="C55" s="55" t="s">
        <v>1713</v>
      </c>
      <c r="D55" s="55"/>
      <c r="E55" s="109"/>
      <c r="F55" s="211" t="s">
        <v>581</v>
      </c>
      <c r="G55" s="99">
        <v>1992</v>
      </c>
      <c r="H55" s="110" t="s">
        <v>1741</v>
      </c>
      <c r="I55" s="55" t="s">
        <v>498</v>
      </c>
      <c r="J55" s="103">
        <v>1</v>
      </c>
    </row>
    <row r="56" spans="1:10" ht="28.5" x14ac:dyDescent="0.25">
      <c r="A56" s="59">
        <v>54</v>
      </c>
      <c r="B56" s="109" t="s">
        <v>2</v>
      </c>
      <c r="C56" s="55" t="s">
        <v>1713</v>
      </c>
      <c r="D56" s="55"/>
      <c r="E56" s="109"/>
      <c r="F56" s="211" t="s">
        <v>582</v>
      </c>
      <c r="G56" s="99">
        <v>3000</v>
      </c>
      <c r="H56" s="110" t="s">
        <v>1741</v>
      </c>
      <c r="I56" s="55" t="s">
        <v>583</v>
      </c>
      <c r="J56" s="103">
        <v>7</v>
      </c>
    </row>
    <row r="57" spans="1:10" ht="28.5" x14ac:dyDescent="0.25">
      <c r="A57" s="59">
        <v>55</v>
      </c>
      <c r="B57" s="109" t="s">
        <v>2</v>
      </c>
      <c r="C57" s="55" t="s">
        <v>1713</v>
      </c>
      <c r="D57" s="55"/>
      <c r="E57" s="109"/>
      <c r="F57" s="211" t="s">
        <v>2060</v>
      </c>
      <c r="G57" s="99">
        <v>2000</v>
      </c>
      <c r="H57" s="110" t="s">
        <v>1741</v>
      </c>
      <c r="I57" s="55" t="s">
        <v>519</v>
      </c>
      <c r="J57" s="103">
        <v>6</v>
      </c>
    </row>
    <row r="58" spans="1:10" ht="28.5" x14ac:dyDescent="0.25">
      <c r="A58" s="59">
        <v>56</v>
      </c>
      <c r="B58" s="109" t="s">
        <v>2</v>
      </c>
      <c r="C58" s="55" t="s">
        <v>1713</v>
      </c>
      <c r="D58" s="55"/>
      <c r="E58" s="109"/>
      <c r="F58" s="211" t="s">
        <v>2061</v>
      </c>
      <c r="G58" s="99">
        <v>1900</v>
      </c>
      <c r="H58" s="110" t="s">
        <v>1741</v>
      </c>
      <c r="I58" s="55" t="s">
        <v>584</v>
      </c>
      <c r="J58" s="103">
        <v>6</v>
      </c>
    </row>
    <row r="59" spans="1:10" ht="28.5" x14ac:dyDescent="0.25">
      <c r="A59" s="59">
        <v>57</v>
      </c>
      <c r="B59" s="109" t="s">
        <v>2</v>
      </c>
      <c r="C59" s="55" t="s">
        <v>1713</v>
      </c>
      <c r="D59" s="55"/>
      <c r="E59" s="109"/>
      <c r="F59" s="202" t="s">
        <v>585</v>
      </c>
      <c r="G59" s="99">
        <v>7337</v>
      </c>
      <c r="H59" s="110" t="s">
        <v>1741</v>
      </c>
      <c r="I59" s="55" t="s">
        <v>498</v>
      </c>
      <c r="J59" s="103">
        <v>5</v>
      </c>
    </row>
    <row r="60" spans="1:10" ht="28.5" x14ac:dyDescent="0.25">
      <c r="A60" s="59">
        <v>58</v>
      </c>
      <c r="B60" s="109" t="s">
        <v>2</v>
      </c>
      <c r="C60" s="55" t="s">
        <v>1713</v>
      </c>
      <c r="D60" s="55"/>
      <c r="E60" s="109"/>
      <c r="F60" s="211" t="s">
        <v>586</v>
      </c>
      <c r="G60" s="99">
        <v>1600</v>
      </c>
      <c r="H60" s="110" t="s">
        <v>1741</v>
      </c>
      <c r="I60" s="55" t="s">
        <v>587</v>
      </c>
      <c r="J60" s="103">
        <v>1</v>
      </c>
    </row>
    <row r="61" spans="1:10" ht="28.5" x14ac:dyDescent="0.25">
      <c r="A61" s="59">
        <v>59</v>
      </c>
      <c r="B61" s="109" t="s">
        <v>2</v>
      </c>
      <c r="C61" s="55" t="s">
        <v>1713</v>
      </c>
      <c r="D61" s="63"/>
      <c r="E61" s="109"/>
      <c r="F61" s="202" t="s">
        <v>588</v>
      </c>
      <c r="G61" s="99">
        <v>7000</v>
      </c>
      <c r="H61" s="110" t="s">
        <v>1741</v>
      </c>
      <c r="I61" s="55" t="s">
        <v>498</v>
      </c>
      <c r="J61" s="103">
        <v>5</v>
      </c>
    </row>
    <row r="62" spans="1:10" ht="28.5" x14ac:dyDescent="0.25">
      <c r="A62" s="59">
        <v>60</v>
      </c>
      <c r="B62" s="109" t="s">
        <v>2</v>
      </c>
      <c r="C62" s="55" t="s">
        <v>1713</v>
      </c>
      <c r="D62" s="55"/>
      <c r="E62" s="109"/>
      <c r="F62" s="202" t="s">
        <v>2062</v>
      </c>
      <c r="G62" s="99">
        <v>5195</v>
      </c>
      <c r="H62" s="110" t="s">
        <v>1741</v>
      </c>
      <c r="I62" s="55" t="s">
        <v>519</v>
      </c>
      <c r="J62" s="103">
        <v>6</v>
      </c>
    </row>
    <row r="63" spans="1:10" ht="42.75" x14ac:dyDescent="0.25">
      <c r="A63" s="59">
        <v>61</v>
      </c>
      <c r="B63" s="109" t="s">
        <v>2</v>
      </c>
      <c r="C63" s="55" t="s">
        <v>1713</v>
      </c>
      <c r="D63" s="55"/>
      <c r="E63" s="109"/>
      <c r="F63" s="202" t="s">
        <v>589</v>
      </c>
      <c r="G63" s="82">
        <v>17994.45</v>
      </c>
      <c r="H63" s="110" t="s">
        <v>1741</v>
      </c>
      <c r="I63" s="55" t="s">
        <v>590</v>
      </c>
      <c r="J63" s="103">
        <v>6</v>
      </c>
    </row>
    <row r="64" spans="1:10" ht="28.5" x14ac:dyDescent="0.25">
      <c r="A64" s="59">
        <v>62</v>
      </c>
      <c r="B64" s="109" t="s">
        <v>2</v>
      </c>
      <c r="C64" s="55" t="s">
        <v>1713</v>
      </c>
      <c r="D64" s="55"/>
      <c r="E64" s="109"/>
      <c r="F64" s="211" t="s">
        <v>591</v>
      </c>
      <c r="G64" s="99">
        <v>4500</v>
      </c>
      <c r="H64" s="110" t="s">
        <v>1741</v>
      </c>
      <c r="I64" s="55" t="s">
        <v>592</v>
      </c>
      <c r="J64" s="103">
        <v>7</v>
      </c>
    </row>
    <row r="65" spans="1:10" x14ac:dyDescent="0.25">
      <c r="A65" s="191"/>
      <c r="B65" s="192"/>
      <c r="C65" s="193"/>
      <c r="D65" s="193"/>
      <c r="E65" s="192"/>
      <c r="F65" s="212"/>
      <c r="G65" s="194"/>
      <c r="H65" s="195"/>
      <c r="I65" s="193"/>
      <c r="J65" s="196"/>
    </row>
    <row r="66" spans="1:10" ht="28.5" x14ac:dyDescent="0.25">
      <c r="B66" s="92"/>
      <c r="C66" s="89" t="s">
        <v>1777</v>
      </c>
      <c r="D66" s="88" t="s">
        <v>1778</v>
      </c>
      <c r="E66" s="88" t="s">
        <v>1779</v>
      </c>
      <c r="F66" s="97" t="s">
        <v>1784</v>
      </c>
      <c r="G66" s="71"/>
      <c r="H66" s="71"/>
    </row>
    <row r="67" spans="1:10" x14ac:dyDescent="0.25">
      <c r="B67" s="89" t="s">
        <v>2</v>
      </c>
      <c r="C67" s="90">
        <f>COUNT(A3:A64)</f>
        <v>62</v>
      </c>
      <c r="D67" s="91">
        <f>SUM(G3:G64)</f>
        <v>683595.68229999999</v>
      </c>
      <c r="E67" s="91">
        <f>SUM(H3:H64)</f>
        <v>3561.4126999999999</v>
      </c>
      <c r="F67" s="97"/>
    </row>
    <row r="68" spans="1:10" x14ac:dyDescent="0.25">
      <c r="B68" s="89" t="s">
        <v>64</v>
      </c>
      <c r="C68" s="90" t="s">
        <v>1741</v>
      </c>
      <c r="D68" s="90" t="s">
        <v>1741</v>
      </c>
      <c r="E68" s="87" t="s">
        <v>1741</v>
      </c>
      <c r="F68" s="97"/>
    </row>
    <row r="69" spans="1:10" x14ac:dyDescent="0.25">
      <c r="B69" s="89" t="s">
        <v>1774</v>
      </c>
      <c r="C69" s="93">
        <f>SUM(C67:C68)</f>
        <v>62</v>
      </c>
      <c r="D69" s="94">
        <f>SUM(D67:D68)</f>
        <v>683595.68229999999</v>
      </c>
      <c r="E69" s="94">
        <f t="shared" ref="E69" si="0">SUM(E67:E68)</f>
        <v>3561.4126999999999</v>
      </c>
      <c r="F69" s="97"/>
    </row>
    <row r="70" spans="1:10" x14ac:dyDescent="0.25">
      <c r="B70" s="241" t="s">
        <v>1776</v>
      </c>
      <c r="C70" s="241"/>
      <c r="D70" s="241" t="str">
        <f>CONCATENATE(TEXT(SUM(G3:H65),"#,##0.0000")," Hectares")</f>
        <v>687,157.0950 Hectares</v>
      </c>
      <c r="E70" s="241"/>
      <c r="F70" s="97"/>
    </row>
    <row r="72" spans="1:10" ht="28.5" x14ac:dyDescent="0.2">
      <c r="B72" s="142" t="s">
        <v>2487</v>
      </c>
      <c r="C72" s="144" t="s">
        <v>2488</v>
      </c>
      <c r="D72" s="144" t="s">
        <v>2489</v>
      </c>
    </row>
    <row r="73" spans="1:10" x14ac:dyDescent="0.2">
      <c r="B73" s="140" t="s">
        <v>2509</v>
      </c>
      <c r="C73" s="140">
        <f>COUNTIF(J3:J64,"1")</f>
        <v>14</v>
      </c>
      <c r="D73" s="140">
        <v>0</v>
      </c>
    </row>
    <row r="74" spans="1:10" x14ac:dyDescent="0.2">
      <c r="B74" s="140" t="s">
        <v>2510</v>
      </c>
      <c r="C74" s="140">
        <f>COUNTIF(J3:J64,"2")</f>
        <v>10</v>
      </c>
      <c r="D74" s="140">
        <v>0</v>
      </c>
    </row>
    <row r="75" spans="1:10" x14ac:dyDescent="0.2">
      <c r="B75" s="140" t="s">
        <v>2511</v>
      </c>
      <c r="C75" s="140">
        <f>COUNTIF(J3:J64,"3")</f>
        <v>3</v>
      </c>
      <c r="D75" s="140">
        <v>0</v>
      </c>
    </row>
    <row r="76" spans="1:10" x14ac:dyDescent="0.2">
      <c r="B76" s="140" t="s">
        <v>2512</v>
      </c>
      <c r="C76" s="140">
        <f>COUNTIF(J3:J64,"4")</f>
        <v>2</v>
      </c>
      <c r="D76" s="140">
        <v>0</v>
      </c>
    </row>
    <row r="77" spans="1:10" x14ac:dyDescent="0.2">
      <c r="B77" s="140" t="s">
        <v>2513</v>
      </c>
      <c r="C77" s="140">
        <f>COUNTIF(J3:J64,"5")</f>
        <v>8</v>
      </c>
      <c r="D77" s="140">
        <v>0</v>
      </c>
    </row>
    <row r="78" spans="1:10" x14ac:dyDescent="0.2">
      <c r="B78" s="140" t="s">
        <v>2514</v>
      </c>
      <c r="C78" s="140">
        <f>COUNTIF(J3:J64,"6")</f>
        <v>11</v>
      </c>
      <c r="D78" s="140">
        <v>0</v>
      </c>
    </row>
    <row r="79" spans="1:10" x14ac:dyDescent="0.2">
      <c r="B79" s="140" t="s">
        <v>2515</v>
      </c>
      <c r="C79" s="140">
        <f>COUNTIF(J3:J64,"7")</f>
        <v>14</v>
      </c>
      <c r="D79" s="140">
        <v>0</v>
      </c>
    </row>
    <row r="80" spans="1:10" x14ac:dyDescent="0.2">
      <c r="B80" s="141" t="s">
        <v>2497</v>
      </c>
      <c r="C80" s="143">
        <f>SUM(C73:C79)</f>
        <v>62</v>
      </c>
      <c r="D80" s="143">
        <f>SUM(D73:D79)</f>
        <v>0</v>
      </c>
    </row>
    <row r="81" spans="2:4" x14ac:dyDescent="0.25">
      <c r="B81"/>
      <c r="C81"/>
      <c r="D81"/>
    </row>
    <row r="82" spans="2:4" ht="28.5" x14ac:dyDescent="0.2">
      <c r="B82" s="142" t="s">
        <v>2487</v>
      </c>
      <c r="C82" s="144" t="s">
        <v>2498</v>
      </c>
      <c r="D82" s="144" t="s">
        <v>2499</v>
      </c>
    </row>
    <row r="83" spans="2:4" x14ac:dyDescent="0.2">
      <c r="B83" s="140" t="s">
        <v>2509</v>
      </c>
      <c r="C83" s="145">
        <f>SUMIF(J3:J64,"1",G3:G64)+SUMIF(J3:J64,"1",H3:H64)</f>
        <v>160827.3677</v>
      </c>
      <c r="D83" s="140">
        <v>0</v>
      </c>
    </row>
    <row r="84" spans="2:4" x14ac:dyDescent="0.2">
      <c r="B84" s="140" t="s">
        <v>2510</v>
      </c>
      <c r="C84" s="148">
        <f>SUMIF(J3:J64,"2",G3:G64)+SUMIF(J3:J64,"2",H3:H64)</f>
        <v>52956.837</v>
      </c>
      <c r="D84" s="140">
        <v>0</v>
      </c>
    </row>
    <row r="85" spans="2:4" x14ac:dyDescent="0.2">
      <c r="B85" s="140" t="s">
        <v>2511</v>
      </c>
      <c r="C85" s="145">
        <f>SUMIF(J3:J64,"3",G3:G64)+SUMIF(J3:J64,"3",H3:H64)</f>
        <v>100533.952</v>
      </c>
      <c r="D85" s="140">
        <v>0</v>
      </c>
    </row>
    <row r="86" spans="2:4" x14ac:dyDescent="0.2">
      <c r="B86" s="140" t="s">
        <v>2512</v>
      </c>
      <c r="C86" s="145">
        <f>SUMIF(J3:J64,"4",G3:G64)+SUMIF(J3:J64,"4",H3:H64)</f>
        <v>28983.360000000001</v>
      </c>
      <c r="D86" s="140">
        <v>0</v>
      </c>
    </row>
    <row r="87" spans="2:4" x14ac:dyDescent="0.2">
      <c r="B87" s="140" t="s">
        <v>2513</v>
      </c>
      <c r="C87" s="148">
        <f>SUMIF(J3:J64,"5",G3:G64)+SUMIF(J3:J64,"5",H3:H64)</f>
        <v>92556.9</v>
      </c>
      <c r="D87" s="140">
        <v>0</v>
      </c>
    </row>
    <row r="88" spans="2:4" x14ac:dyDescent="0.2">
      <c r="B88" s="140" t="s">
        <v>2514</v>
      </c>
      <c r="C88" s="145">
        <f>SUMIF(J3:J64,"6",G3:G64)+SUMIF(J3:J64,"6",H3:H64)</f>
        <v>119523.757</v>
      </c>
      <c r="D88" s="140">
        <v>0</v>
      </c>
    </row>
    <row r="89" spans="2:4" x14ac:dyDescent="0.2">
      <c r="B89" s="140" t="s">
        <v>2515</v>
      </c>
      <c r="C89" s="145">
        <f>SUMIF(J3:J64,"7",G3:G64)+SUMIF(J3:J64,"7",H3:H64)</f>
        <v>131774.92129999999</v>
      </c>
      <c r="D89" s="140">
        <v>0</v>
      </c>
    </row>
    <row r="90" spans="2:4" x14ac:dyDescent="0.2">
      <c r="B90" s="141" t="s">
        <v>2497</v>
      </c>
      <c r="C90" s="146">
        <f>SUM(C83:C89)</f>
        <v>687157.09499999997</v>
      </c>
      <c r="D90" s="151">
        <f>SUM(D83:D89)</f>
        <v>0</v>
      </c>
    </row>
  </sheetData>
  <mergeCells count="3">
    <mergeCell ref="B70:C70"/>
    <mergeCell ref="D70:E70"/>
    <mergeCell ref="A1:J1"/>
  </mergeCells>
  <dataValidations count="2">
    <dataValidation type="list" allowBlank="1" showInputMessage="1" showErrorMessage="1" prompt="Click and enter a value from the list of items" sqref="B39:B65 B3:B37">
      <formula1>"CADT,CALT"</formula1>
    </dataValidation>
    <dataValidation type="list" allowBlank="1" showInputMessage="1" prompt="Click and enter a value from the list of items" sqref="C39:C65 C3:C37">
      <formula1>"APPROVED &amp; REGISTERED,APPROVED &amp; UNREGISTERED,ON-PROCESS,FOR PROCESSING (w/app),FOR PROCESSING (w/out app)"</formula1>
    </dataValidation>
  </dataValidations>
  <pageMargins left="0.23622047244094491" right="0.23622047244094491" top="0.39370078740157483" bottom="0.23622047244094491" header="0" footer="0"/>
  <pageSetup paperSize="14" scale="75"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J37"/>
  <sheetViews>
    <sheetView workbookViewId="0">
      <pane ySplit="2" topLeftCell="A5" activePane="bottomLeft" state="frozen"/>
      <selection pane="bottomLeft" activeCell="F20" sqref="F20"/>
    </sheetView>
  </sheetViews>
  <sheetFormatPr defaultColWidth="14.42578125" defaultRowHeight="15" x14ac:dyDescent="0.25"/>
  <cols>
    <col min="1" max="1" width="5.5703125" style="17" bestFit="1" customWidth="1"/>
    <col min="2" max="2" width="18.140625" style="17" customWidth="1"/>
    <col min="3" max="3" width="21.42578125" style="17" customWidth="1"/>
    <col min="4" max="4" width="21.85546875" style="17" bestFit="1" customWidth="1"/>
    <col min="5" max="5" width="24" style="17" bestFit="1" customWidth="1"/>
    <col min="6" max="6" width="74" style="17" customWidth="1"/>
    <col min="7" max="7" width="20.7109375" style="17" customWidth="1"/>
    <col min="8" max="8" width="21.7109375" style="17" bestFit="1" customWidth="1"/>
    <col min="9" max="9" width="17.7109375" style="98" customWidth="1"/>
    <col min="10" max="10" width="0" style="17" hidden="1" customWidth="1"/>
    <col min="11" max="16384" width="14.42578125" style="17"/>
  </cols>
  <sheetData>
    <row r="1" spans="1:10" ht="19.5" x14ac:dyDescent="0.25">
      <c r="A1" s="245" t="s">
        <v>1707</v>
      </c>
      <c r="B1" s="246"/>
      <c r="C1" s="246"/>
      <c r="D1" s="246"/>
      <c r="E1" s="246"/>
      <c r="F1" s="246"/>
      <c r="G1" s="246"/>
      <c r="H1" s="246"/>
      <c r="I1" s="246"/>
      <c r="J1" s="246"/>
    </row>
    <row r="2" spans="1:10" ht="96.75" customHeight="1" x14ac:dyDescent="0.25">
      <c r="A2" s="18" t="s">
        <v>0</v>
      </c>
      <c r="B2" s="41" t="s">
        <v>1717</v>
      </c>
      <c r="C2" s="54" t="s">
        <v>1714</v>
      </c>
      <c r="D2" s="54" t="s">
        <v>1711</v>
      </c>
      <c r="E2" s="54" t="s">
        <v>1709</v>
      </c>
      <c r="F2" s="18" t="s">
        <v>1</v>
      </c>
      <c r="G2" s="41" t="s">
        <v>1722</v>
      </c>
      <c r="H2" s="41" t="s">
        <v>1723</v>
      </c>
      <c r="I2" s="104" t="s">
        <v>1956</v>
      </c>
      <c r="J2" s="19" t="s">
        <v>2486</v>
      </c>
    </row>
    <row r="3" spans="1:10" ht="99.75" x14ac:dyDescent="0.25">
      <c r="A3" s="14">
        <v>1</v>
      </c>
      <c r="B3" s="14" t="s">
        <v>2</v>
      </c>
      <c r="C3" s="14" t="s">
        <v>1700</v>
      </c>
      <c r="D3" s="43">
        <v>40018</v>
      </c>
      <c r="E3" s="16" t="s">
        <v>593</v>
      </c>
      <c r="F3" s="206" t="s">
        <v>594</v>
      </c>
      <c r="G3" s="36">
        <v>24667.0069</v>
      </c>
      <c r="H3" s="50" t="s">
        <v>1741</v>
      </c>
      <c r="I3" s="107" t="s">
        <v>595</v>
      </c>
      <c r="J3" s="103">
        <v>3</v>
      </c>
    </row>
    <row r="4" spans="1:10" ht="114" x14ac:dyDescent="0.25">
      <c r="A4" s="14">
        <v>2</v>
      </c>
      <c r="B4" s="14" t="s">
        <v>2</v>
      </c>
      <c r="C4" s="14" t="s">
        <v>1700</v>
      </c>
      <c r="D4" s="35">
        <v>39799</v>
      </c>
      <c r="E4" s="16" t="s">
        <v>596</v>
      </c>
      <c r="F4" s="206" t="s">
        <v>597</v>
      </c>
      <c r="G4" s="13">
        <v>144880.70180000001</v>
      </c>
      <c r="H4" s="13">
        <v>18753.448100000001</v>
      </c>
      <c r="I4" s="105" t="s">
        <v>595</v>
      </c>
      <c r="J4" s="103">
        <v>4</v>
      </c>
    </row>
    <row r="5" spans="1:10" ht="57" x14ac:dyDescent="0.25">
      <c r="A5" s="14">
        <v>3</v>
      </c>
      <c r="B5" s="14" t="s">
        <v>2</v>
      </c>
      <c r="C5" s="14" t="s">
        <v>1700</v>
      </c>
      <c r="D5" s="35">
        <v>41034</v>
      </c>
      <c r="E5" s="16" t="s">
        <v>598</v>
      </c>
      <c r="F5" s="206" t="s">
        <v>599</v>
      </c>
      <c r="G5" s="36">
        <v>19523.471099999999</v>
      </c>
      <c r="H5" s="50" t="s">
        <v>1741</v>
      </c>
      <c r="I5" s="107" t="s">
        <v>600</v>
      </c>
      <c r="J5" s="103">
        <v>5</v>
      </c>
    </row>
    <row r="6" spans="1:10" ht="28.5" x14ac:dyDescent="0.25">
      <c r="A6" s="14">
        <v>4</v>
      </c>
      <c r="B6" s="14" t="s">
        <v>2</v>
      </c>
      <c r="C6" s="14" t="s">
        <v>1700</v>
      </c>
      <c r="D6" s="35">
        <v>42319</v>
      </c>
      <c r="E6" s="16" t="s">
        <v>601</v>
      </c>
      <c r="F6" s="206" t="s">
        <v>602</v>
      </c>
      <c r="G6" s="36">
        <v>1015.4943</v>
      </c>
      <c r="H6" s="50" t="s">
        <v>1741</v>
      </c>
      <c r="I6" s="107" t="s">
        <v>63</v>
      </c>
      <c r="J6" s="103">
        <v>4</v>
      </c>
    </row>
    <row r="7" spans="1:10" ht="28.5" x14ac:dyDescent="0.25">
      <c r="A7" s="14">
        <v>5</v>
      </c>
      <c r="B7" s="14" t="s">
        <v>2</v>
      </c>
      <c r="C7" s="14" t="s">
        <v>385</v>
      </c>
      <c r="D7" s="12"/>
      <c r="E7" s="2"/>
      <c r="F7" s="206" t="s">
        <v>603</v>
      </c>
      <c r="G7" s="36">
        <v>12793.241</v>
      </c>
      <c r="H7" s="48" t="s">
        <v>1741</v>
      </c>
      <c r="I7" s="107" t="s">
        <v>595</v>
      </c>
      <c r="J7" s="103">
        <v>5</v>
      </c>
    </row>
    <row r="8" spans="1:10" ht="28.5" x14ac:dyDescent="0.25">
      <c r="A8" s="14">
        <v>6</v>
      </c>
      <c r="B8" s="14" t="s">
        <v>2</v>
      </c>
      <c r="C8" s="14" t="s">
        <v>385</v>
      </c>
      <c r="D8" s="12"/>
      <c r="E8" s="2"/>
      <c r="F8" s="206" t="s">
        <v>604</v>
      </c>
      <c r="G8" s="36">
        <v>42729.264999999999</v>
      </c>
      <c r="H8" s="48" t="s">
        <v>1741</v>
      </c>
      <c r="I8" s="107" t="s">
        <v>498</v>
      </c>
      <c r="J8" s="103">
        <v>4</v>
      </c>
    </row>
    <row r="9" spans="1:10" ht="42.75" x14ac:dyDescent="0.25">
      <c r="A9" s="14">
        <v>7</v>
      </c>
      <c r="B9" s="14" t="s">
        <v>2</v>
      </c>
      <c r="C9" s="14" t="s">
        <v>385</v>
      </c>
      <c r="D9" s="12"/>
      <c r="E9" s="2"/>
      <c r="F9" s="206" t="s">
        <v>605</v>
      </c>
      <c r="G9" s="37">
        <v>67597</v>
      </c>
      <c r="H9" s="48" t="s">
        <v>1741</v>
      </c>
      <c r="I9" s="107" t="s">
        <v>63</v>
      </c>
      <c r="J9" s="103">
        <v>4</v>
      </c>
    </row>
    <row r="10" spans="1:10" x14ac:dyDescent="0.25">
      <c r="A10" s="14">
        <v>8</v>
      </c>
      <c r="B10" s="14" t="s">
        <v>2</v>
      </c>
      <c r="C10" s="14" t="s">
        <v>1713</v>
      </c>
      <c r="D10" s="12"/>
      <c r="E10" s="2"/>
      <c r="F10" s="206" t="s">
        <v>606</v>
      </c>
      <c r="G10" s="37">
        <v>200</v>
      </c>
      <c r="H10" s="48" t="s">
        <v>1741</v>
      </c>
      <c r="I10" s="107" t="s">
        <v>498</v>
      </c>
      <c r="J10" s="103">
        <v>4</v>
      </c>
    </row>
    <row r="11" spans="1:10" x14ac:dyDescent="0.25">
      <c r="A11" s="14">
        <v>9</v>
      </c>
      <c r="B11" s="14" t="s">
        <v>2</v>
      </c>
      <c r="C11" s="14" t="s">
        <v>1713</v>
      </c>
      <c r="D11" s="12"/>
      <c r="E11" s="2"/>
      <c r="F11" s="206" t="s">
        <v>607</v>
      </c>
      <c r="G11" s="37">
        <v>400</v>
      </c>
      <c r="H11" s="48" t="s">
        <v>1741</v>
      </c>
      <c r="I11" s="107" t="s">
        <v>63</v>
      </c>
      <c r="J11" s="103">
        <v>4</v>
      </c>
    </row>
    <row r="12" spans="1:10" x14ac:dyDescent="0.25">
      <c r="A12" s="14">
        <v>10</v>
      </c>
      <c r="B12" s="14" t="s">
        <v>2</v>
      </c>
      <c r="C12" s="14" t="s">
        <v>1713</v>
      </c>
      <c r="D12" s="12"/>
      <c r="E12" s="2"/>
      <c r="F12" s="206" t="s">
        <v>608</v>
      </c>
      <c r="G12" s="37">
        <v>400</v>
      </c>
      <c r="H12" s="49" t="s">
        <v>1741</v>
      </c>
      <c r="I12" s="115" t="s">
        <v>498</v>
      </c>
      <c r="J12" s="103">
        <v>4</v>
      </c>
    </row>
    <row r="15" spans="1:10" x14ac:dyDescent="0.25">
      <c r="B15" s="92"/>
      <c r="C15" s="89" t="s">
        <v>1777</v>
      </c>
      <c r="D15" s="88" t="s">
        <v>1778</v>
      </c>
      <c r="E15" s="88" t="s">
        <v>1779</v>
      </c>
      <c r="F15" s="95" t="s">
        <v>1784</v>
      </c>
    </row>
    <row r="16" spans="1:10" x14ac:dyDescent="0.25">
      <c r="B16" s="89" t="s">
        <v>2</v>
      </c>
      <c r="C16" s="90">
        <f>COUNT(A3:A12)</f>
        <v>10</v>
      </c>
      <c r="D16" s="91">
        <f>SUM(G3:G12)</f>
        <v>314206.1801</v>
      </c>
      <c r="E16" s="91">
        <f>SUM(H3:H12)</f>
        <v>18753.448100000001</v>
      </c>
    </row>
    <row r="17" spans="2:7" x14ac:dyDescent="0.25">
      <c r="B17" s="89" t="s">
        <v>64</v>
      </c>
      <c r="C17" s="90" t="s">
        <v>1741</v>
      </c>
      <c r="D17" s="90" t="s">
        <v>1741</v>
      </c>
      <c r="E17" s="87" t="s">
        <v>1741</v>
      </c>
      <c r="G17" s="71"/>
    </row>
    <row r="18" spans="2:7" x14ac:dyDescent="0.25">
      <c r="B18" s="89" t="s">
        <v>1774</v>
      </c>
      <c r="C18" s="93">
        <f>SUM(C16:C17)</f>
        <v>10</v>
      </c>
      <c r="D18" s="94">
        <f>SUM(D16:D17)</f>
        <v>314206.1801</v>
      </c>
      <c r="E18" s="94">
        <f t="shared" ref="E18" si="0">SUM(E16:E17)</f>
        <v>18753.448100000001</v>
      </c>
    </row>
    <row r="19" spans="2:7" x14ac:dyDescent="0.25">
      <c r="B19" s="241" t="s">
        <v>1776</v>
      </c>
      <c r="C19" s="241"/>
      <c r="D19" s="241" t="str">
        <f>CONCATENATE(TEXT(SUM(D18:E18),"#,##0.0000")," Hectares")</f>
        <v>332,959.6282 Hectares</v>
      </c>
      <c r="E19" s="241"/>
    </row>
    <row r="21" spans="2:7" ht="29.25" x14ac:dyDescent="0.25">
      <c r="B21" s="142" t="s">
        <v>2487</v>
      </c>
      <c r="C21" s="144" t="s">
        <v>2488</v>
      </c>
      <c r="D21" s="144" t="s">
        <v>2498</v>
      </c>
      <c r="F21"/>
    </row>
    <row r="22" spans="2:7" x14ac:dyDescent="0.25">
      <c r="B22" s="140" t="s">
        <v>2516</v>
      </c>
      <c r="C22" s="140">
        <f>COUNTIF(J3:J12,"1")</f>
        <v>0</v>
      </c>
      <c r="D22" s="145">
        <f>SUMIF(J3:J12,"1",G3:G12)+SUMIF(J3:J12,"1",H3:H12)</f>
        <v>0</v>
      </c>
      <c r="F22"/>
    </row>
    <row r="23" spans="2:7" x14ac:dyDescent="0.25">
      <c r="B23" s="140" t="s">
        <v>2517</v>
      </c>
      <c r="C23" s="140">
        <f>COUNTIF(J3:J12,"2")</f>
        <v>0</v>
      </c>
      <c r="D23" s="148">
        <f>SUMIF(J3:J12,"2",G3:G12)+SUMIF(J3:J12,"2",H3:H12)</f>
        <v>0</v>
      </c>
      <c r="F23"/>
    </row>
    <row r="24" spans="2:7" x14ac:dyDescent="0.25">
      <c r="B24" s="140" t="s">
        <v>2518</v>
      </c>
      <c r="C24" s="140">
        <f>COUNTIF(J3:J12,"3")</f>
        <v>1</v>
      </c>
      <c r="D24" s="145">
        <f>SUMIF(J3:J12,"3",G3:G12)+SUMIF(J3:J12,"3",H3:H12)</f>
        <v>24667.0069</v>
      </c>
      <c r="F24"/>
    </row>
    <row r="25" spans="2:7" x14ac:dyDescent="0.25">
      <c r="B25" s="140" t="s">
        <v>2519</v>
      </c>
      <c r="C25" s="140">
        <f>COUNTIF(J3:J12,"4")</f>
        <v>7</v>
      </c>
      <c r="D25" s="145">
        <f>SUMIF(J3:J12,"4",G3:G12)+SUMIF(J3:J12,"4",H3:H12)</f>
        <v>275975.90919999999</v>
      </c>
      <c r="F25"/>
    </row>
    <row r="26" spans="2:7" x14ac:dyDescent="0.25">
      <c r="B26" s="140" t="s">
        <v>2520</v>
      </c>
      <c r="C26" s="140">
        <f>COUNTIF(J3:J12,"5")</f>
        <v>2</v>
      </c>
      <c r="D26" s="148">
        <f>SUMIF(J3:J12,"5",G3:G12)+SUMIF(J3:J12,"5",H3:H12)</f>
        <v>32316.712099999997</v>
      </c>
      <c r="F26"/>
    </row>
    <row r="27" spans="2:7" x14ac:dyDescent="0.25">
      <c r="B27" s="141" t="s">
        <v>2497</v>
      </c>
      <c r="C27" s="143">
        <f>SUM(C22:C26)</f>
        <v>10</v>
      </c>
      <c r="D27" s="146">
        <f>SUM(D22:D26)</f>
        <v>332959.62819999998</v>
      </c>
      <c r="F27"/>
    </row>
    <row r="28" spans="2:7" x14ac:dyDescent="0.25">
      <c r="B28"/>
      <c r="C28"/>
    </row>
    <row r="29" spans="2:7" x14ac:dyDescent="0.25">
      <c r="B29"/>
      <c r="C29"/>
      <c r="D29"/>
    </row>
    <row r="30" spans="2:7" x14ac:dyDescent="0.25">
      <c r="B30"/>
    </row>
    <row r="31" spans="2:7" x14ac:dyDescent="0.25">
      <c r="B31"/>
    </row>
    <row r="32" spans="2:7" x14ac:dyDescent="0.25">
      <c r="B32"/>
    </row>
    <row r="33" spans="2:2" x14ac:dyDescent="0.25">
      <c r="B33"/>
    </row>
    <row r="34" spans="2:2" x14ac:dyDescent="0.25">
      <c r="B34"/>
    </row>
    <row r="35" spans="2:2" x14ac:dyDescent="0.25">
      <c r="B35"/>
    </row>
    <row r="36" spans="2:2" x14ac:dyDescent="0.25">
      <c r="B36"/>
    </row>
    <row r="37" spans="2:2" x14ac:dyDescent="0.25">
      <c r="B37"/>
    </row>
  </sheetData>
  <mergeCells count="3">
    <mergeCell ref="B19:C19"/>
    <mergeCell ref="D19:E19"/>
    <mergeCell ref="A1:J1"/>
  </mergeCells>
  <dataValidations disablePrompts="1" count="2">
    <dataValidation type="list" allowBlank="1" showInputMessage="1" showErrorMessage="1" prompt="Click and enter a value from the list of items" sqref="B3:B12">
      <formula1>"CADT,CALT"</formula1>
    </dataValidation>
    <dataValidation type="list" allowBlank="1" showInputMessage="1" showErrorMessage="1" prompt="Click and enter a value from the list of items" sqref="C3:C12">
      <formula1>"APPROVED &amp; REGISTERED,APPROVED &amp; UNREGISTERED,ON PROCESS,FOR PROCESSING (w/app),FOR PROCESSING (w/out app)"</formula1>
    </dataValidation>
  </dataValidations>
  <pageMargins left="0.23622047244094491" right="0.23622047244094491" top="0.39370078740157483" bottom="0.23622047244094491" header="0" footer="0"/>
  <pageSetup paperSize="14" scale="70"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K164"/>
  <sheetViews>
    <sheetView workbookViewId="0">
      <pane ySplit="2" topLeftCell="A3" activePane="bottomLeft" state="frozen"/>
      <selection pane="bottomLeft" activeCell="F9" sqref="F9"/>
    </sheetView>
  </sheetViews>
  <sheetFormatPr defaultColWidth="14.42578125" defaultRowHeight="15" x14ac:dyDescent="0.25"/>
  <cols>
    <col min="1" max="1" width="5.5703125" style="17" bestFit="1" customWidth="1"/>
    <col min="2" max="2" width="19.7109375" style="17" customWidth="1"/>
    <col min="3" max="3" width="21.42578125" style="17" customWidth="1"/>
    <col min="4" max="4" width="21" style="17" customWidth="1"/>
    <col min="5" max="5" width="23.28515625" style="17" customWidth="1"/>
    <col min="6" max="6" width="83.42578125" style="17" customWidth="1"/>
    <col min="7" max="8" width="21.7109375" style="17" bestFit="1" customWidth="1"/>
    <col min="9" max="9" width="24.7109375" style="17" customWidth="1"/>
    <col min="10" max="10" width="11.28515625" style="17" hidden="1" customWidth="1"/>
    <col min="11" max="16384" width="14.42578125" style="17"/>
  </cols>
  <sheetData>
    <row r="1" spans="1:11" ht="19.5" x14ac:dyDescent="0.25">
      <c r="A1" s="242" t="s">
        <v>1743</v>
      </c>
      <c r="B1" s="243"/>
      <c r="C1" s="243"/>
      <c r="D1" s="243"/>
      <c r="E1" s="243"/>
      <c r="F1" s="243"/>
      <c r="G1" s="243"/>
      <c r="H1" s="243"/>
      <c r="I1" s="243"/>
      <c r="J1" s="244"/>
    </row>
    <row r="2" spans="1:11" ht="90.75" customHeight="1" x14ac:dyDescent="0.25">
      <c r="A2" s="19" t="s">
        <v>0</v>
      </c>
      <c r="B2" s="39" t="s">
        <v>1717</v>
      </c>
      <c r="C2" s="39" t="s">
        <v>1714</v>
      </c>
      <c r="D2" s="39" t="s">
        <v>1711</v>
      </c>
      <c r="E2" s="39" t="s">
        <v>1709</v>
      </c>
      <c r="F2" s="19" t="s">
        <v>1</v>
      </c>
      <c r="G2" s="39" t="s">
        <v>1722</v>
      </c>
      <c r="H2" s="39" t="s">
        <v>1723</v>
      </c>
      <c r="I2" s="39" t="s">
        <v>1956</v>
      </c>
      <c r="J2" s="19" t="s">
        <v>2486</v>
      </c>
    </row>
    <row r="3" spans="1:11" ht="42.75" x14ac:dyDescent="0.25">
      <c r="A3" s="57">
        <v>1</v>
      </c>
      <c r="B3" s="57" t="s">
        <v>2</v>
      </c>
      <c r="C3" s="57" t="s">
        <v>1701</v>
      </c>
      <c r="D3" s="116">
        <v>38016</v>
      </c>
      <c r="E3" s="109" t="s">
        <v>609</v>
      </c>
      <c r="F3" s="202" t="s">
        <v>610</v>
      </c>
      <c r="G3" s="117">
        <v>5680.6280999999999</v>
      </c>
      <c r="H3" s="58" t="s">
        <v>1741</v>
      </c>
      <c r="I3" s="109" t="s">
        <v>611</v>
      </c>
      <c r="J3" s="103">
        <v>2</v>
      </c>
      <c r="K3" s="71"/>
    </row>
    <row r="4" spans="1:11" ht="28.5" x14ac:dyDescent="0.25">
      <c r="A4" s="57">
        <v>2</v>
      </c>
      <c r="B4" s="57" t="s">
        <v>2</v>
      </c>
      <c r="C4" s="57" t="s">
        <v>1701</v>
      </c>
      <c r="D4" s="116">
        <v>38036</v>
      </c>
      <c r="E4" s="109" t="s">
        <v>612</v>
      </c>
      <c r="F4" s="202" t="s">
        <v>2334</v>
      </c>
      <c r="G4" s="117">
        <v>7507.9090999999999</v>
      </c>
      <c r="H4" s="58">
        <v>17012.847600000001</v>
      </c>
      <c r="I4" s="109" t="s">
        <v>613</v>
      </c>
      <c r="J4" s="103">
        <v>4</v>
      </c>
      <c r="K4" s="71"/>
    </row>
    <row r="5" spans="1:11" ht="28.5" x14ac:dyDescent="0.25">
      <c r="A5" s="57">
        <v>3</v>
      </c>
      <c r="B5" s="57" t="s">
        <v>2</v>
      </c>
      <c r="C5" s="57" t="s">
        <v>1701</v>
      </c>
      <c r="D5" s="116">
        <v>39533</v>
      </c>
      <c r="E5" s="109" t="s">
        <v>614</v>
      </c>
      <c r="F5" s="202" t="s">
        <v>615</v>
      </c>
      <c r="G5" s="117">
        <v>3683.2323999999999</v>
      </c>
      <c r="H5" s="58">
        <v>55539.1057</v>
      </c>
      <c r="I5" s="109" t="s">
        <v>613</v>
      </c>
      <c r="J5" s="103">
        <v>4</v>
      </c>
      <c r="K5" s="71"/>
    </row>
    <row r="6" spans="1:11" ht="42.75" x14ac:dyDescent="0.25">
      <c r="A6" s="57">
        <v>4</v>
      </c>
      <c r="B6" s="57" t="s">
        <v>2</v>
      </c>
      <c r="C6" s="57" t="s">
        <v>1701</v>
      </c>
      <c r="D6" s="116">
        <v>39881</v>
      </c>
      <c r="E6" s="109" t="s">
        <v>616</v>
      </c>
      <c r="F6" s="201" t="s">
        <v>2480</v>
      </c>
      <c r="G6" s="117">
        <v>98463.489199999996</v>
      </c>
      <c r="H6" s="58" t="s">
        <v>1741</v>
      </c>
      <c r="I6" s="109" t="s">
        <v>617</v>
      </c>
      <c r="J6" s="103">
        <v>2</v>
      </c>
    </row>
    <row r="7" spans="1:11" ht="57" x14ac:dyDescent="0.25">
      <c r="A7" s="57">
        <v>5</v>
      </c>
      <c r="B7" s="57" t="s">
        <v>2</v>
      </c>
      <c r="C7" s="57" t="s">
        <v>1701</v>
      </c>
      <c r="D7" s="116">
        <v>39891</v>
      </c>
      <c r="E7" s="109" t="s">
        <v>618</v>
      </c>
      <c r="F7" s="202" t="s">
        <v>619</v>
      </c>
      <c r="G7" s="117">
        <v>18616.310000000001</v>
      </c>
      <c r="H7" s="58" t="s">
        <v>1741</v>
      </c>
      <c r="I7" s="109" t="s">
        <v>620</v>
      </c>
      <c r="J7" s="103">
        <v>2</v>
      </c>
    </row>
    <row r="8" spans="1:11" ht="28.5" x14ac:dyDescent="0.25">
      <c r="A8" s="57">
        <v>6</v>
      </c>
      <c r="B8" s="57" t="s">
        <v>2</v>
      </c>
      <c r="C8" s="57" t="s">
        <v>1701</v>
      </c>
      <c r="D8" s="116">
        <v>40018</v>
      </c>
      <c r="E8" s="109" t="s">
        <v>621</v>
      </c>
      <c r="F8" s="202" t="s">
        <v>622</v>
      </c>
      <c r="G8" s="117">
        <v>28287.019</v>
      </c>
      <c r="H8" s="58">
        <v>41447.587200000002</v>
      </c>
      <c r="I8" s="109" t="s">
        <v>623</v>
      </c>
      <c r="J8" s="103">
        <v>4</v>
      </c>
    </row>
    <row r="9" spans="1:11" ht="28.5" x14ac:dyDescent="0.25">
      <c r="A9" s="57">
        <v>7</v>
      </c>
      <c r="B9" s="57" t="s">
        <v>2</v>
      </c>
      <c r="C9" s="57" t="s">
        <v>1701</v>
      </c>
      <c r="D9" s="116">
        <v>42397</v>
      </c>
      <c r="E9" s="109" t="s">
        <v>624</v>
      </c>
      <c r="F9" s="202" t="s">
        <v>625</v>
      </c>
      <c r="G9" s="117">
        <v>2795.1167</v>
      </c>
      <c r="H9" s="58" t="s">
        <v>1741</v>
      </c>
      <c r="I9" s="109" t="s">
        <v>613</v>
      </c>
      <c r="J9" s="103">
        <v>4</v>
      </c>
    </row>
    <row r="10" spans="1:11" ht="42.75" x14ac:dyDescent="0.25">
      <c r="A10" s="57">
        <v>8</v>
      </c>
      <c r="B10" s="57" t="s">
        <v>2</v>
      </c>
      <c r="C10" s="57" t="s">
        <v>1701</v>
      </c>
      <c r="D10" s="116">
        <v>38926</v>
      </c>
      <c r="E10" s="109" t="s">
        <v>626</v>
      </c>
      <c r="F10" s="202" t="s">
        <v>627</v>
      </c>
      <c r="G10" s="117">
        <v>3270.7874000000002</v>
      </c>
      <c r="H10" s="58" t="s">
        <v>1741</v>
      </c>
      <c r="I10" s="109" t="s">
        <v>628</v>
      </c>
      <c r="J10" s="103">
        <v>3</v>
      </c>
    </row>
    <row r="11" spans="1:11" ht="114" x14ac:dyDescent="0.25">
      <c r="A11" s="57">
        <v>9</v>
      </c>
      <c r="B11" s="57" t="s">
        <v>2</v>
      </c>
      <c r="C11" s="57" t="s">
        <v>1700</v>
      </c>
      <c r="D11" s="116">
        <v>38084</v>
      </c>
      <c r="E11" s="109" t="s">
        <v>629</v>
      </c>
      <c r="F11" s="202" t="s">
        <v>630</v>
      </c>
      <c r="G11" s="117">
        <v>5700.8720999999996</v>
      </c>
      <c r="H11" s="58" t="s">
        <v>1741</v>
      </c>
      <c r="I11" s="109" t="s">
        <v>611</v>
      </c>
      <c r="J11" s="103">
        <v>3</v>
      </c>
    </row>
    <row r="12" spans="1:11" ht="114" x14ac:dyDescent="0.25">
      <c r="A12" s="57">
        <v>10</v>
      </c>
      <c r="B12" s="57" t="s">
        <v>2</v>
      </c>
      <c r="C12" s="57" t="s">
        <v>1700</v>
      </c>
      <c r="D12" s="116">
        <v>40022</v>
      </c>
      <c r="E12" s="109" t="s">
        <v>631</v>
      </c>
      <c r="F12" s="202" t="s">
        <v>632</v>
      </c>
      <c r="G12" s="117">
        <v>98747.875</v>
      </c>
      <c r="H12" s="58" t="s">
        <v>1741</v>
      </c>
      <c r="I12" s="109" t="s">
        <v>633</v>
      </c>
      <c r="J12" s="103">
        <v>3</v>
      </c>
    </row>
    <row r="13" spans="1:11" ht="57" x14ac:dyDescent="0.25">
      <c r="A13" s="57">
        <v>11</v>
      </c>
      <c r="B13" s="57" t="s">
        <v>2</v>
      </c>
      <c r="C13" s="57" t="s">
        <v>1700</v>
      </c>
      <c r="D13" s="116">
        <v>40018</v>
      </c>
      <c r="E13" s="109" t="s">
        <v>634</v>
      </c>
      <c r="F13" s="202" t="s">
        <v>635</v>
      </c>
      <c r="G13" s="117">
        <v>22444.625700000001</v>
      </c>
      <c r="H13" s="58">
        <v>8965.3048999999992</v>
      </c>
      <c r="I13" s="109" t="s">
        <v>613</v>
      </c>
      <c r="J13" s="103">
        <v>4</v>
      </c>
    </row>
    <row r="14" spans="1:11" ht="28.5" x14ac:dyDescent="0.25">
      <c r="A14" s="57">
        <v>12</v>
      </c>
      <c r="B14" s="57" t="s">
        <v>2</v>
      </c>
      <c r="C14" s="57" t="s">
        <v>1700</v>
      </c>
      <c r="D14" s="116">
        <v>40022</v>
      </c>
      <c r="E14" s="109" t="s">
        <v>636</v>
      </c>
      <c r="F14" s="202" t="s">
        <v>637</v>
      </c>
      <c r="G14" s="117">
        <v>1231.6246000000001</v>
      </c>
      <c r="H14" s="58" t="s">
        <v>1741</v>
      </c>
      <c r="I14" s="109" t="s">
        <v>638</v>
      </c>
      <c r="J14" s="103">
        <v>3</v>
      </c>
    </row>
    <row r="15" spans="1:11" ht="30.75" customHeight="1" x14ac:dyDescent="0.25">
      <c r="A15" s="57">
        <v>13</v>
      </c>
      <c r="B15" s="57" t="s">
        <v>2</v>
      </c>
      <c r="C15" s="57" t="s">
        <v>1700</v>
      </c>
      <c r="D15" s="116">
        <v>40198</v>
      </c>
      <c r="E15" s="109" t="s">
        <v>639</v>
      </c>
      <c r="F15" s="201" t="s">
        <v>2588</v>
      </c>
      <c r="G15" s="117">
        <v>7627.7419</v>
      </c>
      <c r="H15" s="58">
        <v>6949.7169999999996</v>
      </c>
      <c r="I15" s="109" t="s">
        <v>623</v>
      </c>
      <c r="J15" s="103">
        <v>4</v>
      </c>
    </row>
    <row r="16" spans="1:11" ht="28.5" x14ac:dyDescent="0.25">
      <c r="A16" s="57">
        <v>14</v>
      </c>
      <c r="B16" s="57" t="s">
        <v>2</v>
      </c>
      <c r="C16" s="57" t="s">
        <v>1700</v>
      </c>
      <c r="D16" s="116">
        <v>41542</v>
      </c>
      <c r="E16" s="109" t="s">
        <v>640</v>
      </c>
      <c r="F16" s="202" t="s">
        <v>641</v>
      </c>
      <c r="G16" s="117">
        <v>49385.488499999999</v>
      </c>
      <c r="H16" s="58">
        <v>0.83550000000000002</v>
      </c>
      <c r="I16" s="109" t="s">
        <v>613</v>
      </c>
      <c r="J16" s="103">
        <v>4</v>
      </c>
    </row>
    <row r="17" spans="1:10" ht="28.5" x14ac:dyDescent="0.25">
      <c r="A17" s="57">
        <v>15</v>
      </c>
      <c r="B17" s="57" t="s">
        <v>2</v>
      </c>
      <c r="C17" s="57" t="s">
        <v>1700</v>
      </c>
      <c r="D17" s="116">
        <v>40080</v>
      </c>
      <c r="E17" s="109" t="s">
        <v>642</v>
      </c>
      <c r="F17" s="202" t="s">
        <v>643</v>
      </c>
      <c r="G17" s="117">
        <v>3129.3708000000001</v>
      </c>
      <c r="H17" s="58">
        <v>117614.35</v>
      </c>
      <c r="I17" s="109" t="s">
        <v>644</v>
      </c>
      <c r="J17" s="103">
        <v>5</v>
      </c>
    </row>
    <row r="18" spans="1:10" ht="28.5" x14ac:dyDescent="0.25">
      <c r="A18" s="57">
        <v>16</v>
      </c>
      <c r="B18" s="57" t="s">
        <v>2</v>
      </c>
      <c r="C18" s="57" t="s">
        <v>1700</v>
      </c>
      <c r="D18" s="116">
        <v>40205</v>
      </c>
      <c r="E18" s="109" t="s">
        <v>645</v>
      </c>
      <c r="F18" s="202" t="s">
        <v>646</v>
      </c>
      <c r="G18" s="117">
        <v>6298.8675000000003</v>
      </c>
      <c r="H18" s="58">
        <v>3219.7029000000002</v>
      </c>
      <c r="I18" s="109" t="s">
        <v>623</v>
      </c>
      <c r="J18" s="103">
        <v>4</v>
      </c>
    </row>
    <row r="19" spans="1:10" ht="28.5" x14ac:dyDescent="0.25">
      <c r="A19" s="57">
        <v>17</v>
      </c>
      <c r="B19" s="57" t="s">
        <v>2</v>
      </c>
      <c r="C19" s="57" t="s">
        <v>1700</v>
      </c>
      <c r="D19" s="116">
        <v>40018</v>
      </c>
      <c r="E19" s="109" t="s">
        <v>647</v>
      </c>
      <c r="F19" s="202" t="s">
        <v>648</v>
      </c>
      <c r="G19" s="117">
        <v>13080.3747</v>
      </c>
      <c r="H19" s="58" t="s">
        <v>1741</v>
      </c>
      <c r="I19" s="109" t="s">
        <v>613</v>
      </c>
      <c r="J19" s="103">
        <v>4</v>
      </c>
    </row>
    <row r="20" spans="1:10" ht="57" x14ac:dyDescent="0.25">
      <c r="A20" s="57">
        <v>18</v>
      </c>
      <c r="B20" s="57" t="s">
        <v>2</v>
      </c>
      <c r="C20" s="57" t="s">
        <v>1700</v>
      </c>
      <c r="D20" s="116">
        <v>40205</v>
      </c>
      <c r="E20" s="109" t="s">
        <v>649</v>
      </c>
      <c r="F20" s="202" t="s">
        <v>650</v>
      </c>
      <c r="G20" s="117">
        <v>2548.2966999999999</v>
      </c>
      <c r="H20" s="117">
        <v>75639.385599999994</v>
      </c>
      <c r="I20" s="109" t="s">
        <v>613</v>
      </c>
      <c r="J20" s="103">
        <v>4</v>
      </c>
    </row>
    <row r="21" spans="1:10" ht="28.5" x14ac:dyDescent="0.25">
      <c r="A21" s="57">
        <v>19</v>
      </c>
      <c r="B21" s="57" t="s">
        <v>2</v>
      </c>
      <c r="C21" s="57" t="s">
        <v>1700</v>
      </c>
      <c r="D21" s="116">
        <v>41628</v>
      </c>
      <c r="E21" s="109" t="s">
        <v>651</v>
      </c>
      <c r="F21" s="202" t="s">
        <v>652</v>
      </c>
      <c r="G21" s="117">
        <v>18114.439600000002</v>
      </c>
      <c r="H21" s="58" t="s">
        <v>1741</v>
      </c>
      <c r="I21" s="109" t="s">
        <v>653</v>
      </c>
      <c r="J21" s="103">
        <v>4</v>
      </c>
    </row>
    <row r="22" spans="1:10" ht="28.5" x14ac:dyDescent="0.25">
      <c r="A22" s="57">
        <v>20</v>
      </c>
      <c r="B22" s="57" t="s">
        <v>2</v>
      </c>
      <c r="C22" s="57" t="s">
        <v>1700</v>
      </c>
      <c r="D22" s="116">
        <v>40198</v>
      </c>
      <c r="E22" s="109" t="s">
        <v>654</v>
      </c>
      <c r="F22" s="202" t="s">
        <v>655</v>
      </c>
      <c r="G22" s="117">
        <v>515.8134</v>
      </c>
      <c r="H22" s="58" t="s">
        <v>1741</v>
      </c>
      <c r="I22" s="109" t="s">
        <v>656</v>
      </c>
      <c r="J22" s="103">
        <v>5</v>
      </c>
    </row>
    <row r="23" spans="1:10" ht="28.5" x14ac:dyDescent="0.25">
      <c r="A23" s="57">
        <v>21</v>
      </c>
      <c r="B23" s="57" t="s">
        <v>2</v>
      </c>
      <c r="C23" s="57" t="s">
        <v>1700</v>
      </c>
      <c r="D23" s="116">
        <v>43452</v>
      </c>
      <c r="E23" s="109" t="s">
        <v>657</v>
      </c>
      <c r="F23" s="202" t="s">
        <v>658</v>
      </c>
      <c r="G23" s="117">
        <v>2287.5466000000001</v>
      </c>
      <c r="H23" s="58">
        <v>7998.1683999999996</v>
      </c>
      <c r="I23" s="109" t="s">
        <v>659</v>
      </c>
      <c r="J23" s="103">
        <v>4</v>
      </c>
    </row>
    <row r="24" spans="1:10" ht="156.75" x14ac:dyDescent="0.25">
      <c r="A24" s="57">
        <v>22</v>
      </c>
      <c r="B24" s="57" t="s">
        <v>2</v>
      </c>
      <c r="C24" s="57" t="s">
        <v>1700</v>
      </c>
      <c r="D24" s="116">
        <v>38046</v>
      </c>
      <c r="E24" s="109" t="s">
        <v>660</v>
      </c>
      <c r="F24" s="202" t="s">
        <v>2335</v>
      </c>
      <c r="G24" s="117">
        <v>7718.8365000000003</v>
      </c>
      <c r="H24" s="58" t="s">
        <v>1741</v>
      </c>
      <c r="I24" s="109" t="s">
        <v>661</v>
      </c>
      <c r="J24" s="103">
        <v>5</v>
      </c>
    </row>
    <row r="25" spans="1:10" x14ac:dyDescent="0.25">
      <c r="A25" s="57">
        <v>23</v>
      </c>
      <c r="B25" s="57" t="s">
        <v>2</v>
      </c>
      <c r="C25" s="59" t="s">
        <v>385</v>
      </c>
      <c r="D25" s="63"/>
      <c r="E25" s="56"/>
      <c r="F25" s="202" t="s">
        <v>662</v>
      </c>
      <c r="G25" s="81">
        <v>36000</v>
      </c>
      <c r="H25" s="58" t="s">
        <v>1741</v>
      </c>
      <c r="I25" s="40" t="s">
        <v>663</v>
      </c>
      <c r="J25" s="103">
        <v>3</v>
      </c>
    </row>
    <row r="26" spans="1:10" x14ac:dyDescent="0.25">
      <c r="A26" s="57">
        <v>24</v>
      </c>
      <c r="B26" s="57" t="s">
        <v>2</v>
      </c>
      <c r="C26" s="59" t="s">
        <v>385</v>
      </c>
      <c r="D26" s="63"/>
      <c r="E26" s="56"/>
      <c r="F26" s="202" t="s">
        <v>664</v>
      </c>
      <c r="G26" s="81">
        <v>26820</v>
      </c>
      <c r="H26" s="58" t="s">
        <v>1741</v>
      </c>
      <c r="I26" s="40" t="s">
        <v>665</v>
      </c>
      <c r="J26" s="103">
        <v>4</v>
      </c>
    </row>
    <row r="27" spans="1:10" ht="28.5" x14ac:dyDescent="0.25">
      <c r="A27" s="57">
        <v>25</v>
      </c>
      <c r="B27" s="57" t="s">
        <v>2</v>
      </c>
      <c r="C27" s="59" t="s">
        <v>385</v>
      </c>
      <c r="D27" s="63"/>
      <c r="E27" s="56"/>
      <c r="F27" s="202" t="s">
        <v>666</v>
      </c>
      <c r="G27" s="81">
        <v>56998</v>
      </c>
      <c r="H27" s="58" t="s">
        <v>1741</v>
      </c>
      <c r="I27" s="40" t="s">
        <v>667</v>
      </c>
      <c r="J27" s="103">
        <v>4</v>
      </c>
    </row>
    <row r="28" spans="1:10" x14ac:dyDescent="0.25">
      <c r="A28" s="57">
        <v>26</v>
      </c>
      <c r="B28" s="57" t="s">
        <v>2</v>
      </c>
      <c r="C28" s="59" t="s">
        <v>385</v>
      </c>
      <c r="D28" s="63"/>
      <c r="E28" s="56"/>
      <c r="F28" s="202" t="s">
        <v>668</v>
      </c>
      <c r="G28" s="81">
        <v>15000</v>
      </c>
      <c r="H28" s="58" t="s">
        <v>1741</v>
      </c>
      <c r="I28" s="40" t="s">
        <v>623</v>
      </c>
      <c r="J28" s="103">
        <v>4</v>
      </c>
    </row>
    <row r="29" spans="1:10" ht="28.5" x14ac:dyDescent="0.25">
      <c r="A29" s="57">
        <v>27</v>
      </c>
      <c r="B29" s="57" t="s">
        <v>2</v>
      </c>
      <c r="C29" s="59" t="s">
        <v>385</v>
      </c>
      <c r="D29" s="63"/>
      <c r="E29" s="56"/>
      <c r="F29" s="202" t="s">
        <v>669</v>
      </c>
      <c r="G29" s="82">
        <v>3244.65</v>
      </c>
      <c r="H29" s="58" t="s">
        <v>1741</v>
      </c>
      <c r="I29" s="59" t="s">
        <v>670</v>
      </c>
      <c r="J29" s="103">
        <v>5</v>
      </c>
    </row>
    <row r="30" spans="1:10" ht="28.5" x14ac:dyDescent="0.25">
      <c r="A30" s="57">
        <v>28</v>
      </c>
      <c r="B30" s="57" t="s">
        <v>2</v>
      </c>
      <c r="C30" s="59" t="s">
        <v>385</v>
      </c>
      <c r="D30" s="63"/>
      <c r="E30" s="56"/>
      <c r="F30" s="202" t="s">
        <v>671</v>
      </c>
      <c r="G30" s="81">
        <v>20000</v>
      </c>
      <c r="H30" s="58" t="s">
        <v>1741</v>
      </c>
      <c r="I30" s="40" t="s">
        <v>613</v>
      </c>
      <c r="J30" s="103">
        <v>4</v>
      </c>
    </row>
    <row r="31" spans="1:10" x14ac:dyDescent="0.25">
      <c r="A31" s="57">
        <v>29</v>
      </c>
      <c r="B31" s="57" t="s">
        <v>2</v>
      </c>
      <c r="C31" s="59" t="s">
        <v>385</v>
      </c>
      <c r="D31" s="63"/>
      <c r="E31" s="56"/>
      <c r="F31" s="202" t="s">
        <v>672</v>
      </c>
      <c r="G31" s="81">
        <v>40000</v>
      </c>
      <c r="H31" s="58" t="s">
        <v>1741</v>
      </c>
      <c r="I31" s="40" t="s">
        <v>613</v>
      </c>
      <c r="J31" s="103">
        <v>4</v>
      </c>
    </row>
    <row r="32" spans="1:10" x14ac:dyDescent="0.25">
      <c r="A32" s="57">
        <v>30</v>
      </c>
      <c r="B32" s="57" t="s">
        <v>2</v>
      </c>
      <c r="C32" s="59" t="s">
        <v>385</v>
      </c>
      <c r="D32" s="63"/>
      <c r="E32" s="56"/>
      <c r="F32" s="202" t="s">
        <v>673</v>
      </c>
      <c r="G32" s="81">
        <v>12000</v>
      </c>
      <c r="H32" s="58" t="s">
        <v>1741</v>
      </c>
      <c r="I32" s="40" t="s">
        <v>623</v>
      </c>
      <c r="J32" s="103">
        <v>4</v>
      </c>
    </row>
    <row r="33" spans="1:10" ht="28.5" x14ac:dyDescent="0.25">
      <c r="A33" s="57">
        <v>31</v>
      </c>
      <c r="B33" s="57" t="s">
        <v>2</v>
      </c>
      <c r="C33" s="59" t="s">
        <v>385</v>
      </c>
      <c r="D33" s="63"/>
      <c r="E33" s="56"/>
      <c r="F33" s="202" t="s">
        <v>674</v>
      </c>
      <c r="G33" s="81">
        <v>130000</v>
      </c>
      <c r="H33" s="58" t="s">
        <v>1741</v>
      </c>
      <c r="I33" s="40" t="s">
        <v>675</v>
      </c>
      <c r="J33" s="103">
        <v>3</v>
      </c>
    </row>
    <row r="34" spans="1:10" x14ac:dyDescent="0.25">
      <c r="A34" s="57">
        <v>32</v>
      </c>
      <c r="B34" s="57" t="s">
        <v>2</v>
      </c>
      <c r="C34" s="59" t="s">
        <v>385</v>
      </c>
      <c r="D34" s="63"/>
      <c r="E34" s="56"/>
      <c r="F34" s="202" t="s">
        <v>676</v>
      </c>
      <c r="G34" s="81">
        <v>59624</v>
      </c>
      <c r="H34" s="58" t="s">
        <v>1741</v>
      </c>
      <c r="I34" s="40" t="s">
        <v>677</v>
      </c>
      <c r="J34" s="103">
        <v>2</v>
      </c>
    </row>
    <row r="35" spans="1:10" x14ac:dyDescent="0.25">
      <c r="A35" s="57">
        <v>33</v>
      </c>
      <c r="B35" s="57" t="s">
        <v>2</v>
      </c>
      <c r="C35" s="59" t="s">
        <v>385</v>
      </c>
      <c r="D35" s="59"/>
      <c r="E35" s="56"/>
      <c r="F35" s="202" t="s">
        <v>678</v>
      </c>
      <c r="G35" s="99">
        <v>16</v>
      </c>
      <c r="H35" s="58" t="s">
        <v>1741</v>
      </c>
      <c r="I35" s="59" t="s">
        <v>760</v>
      </c>
      <c r="J35" s="103">
        <v>5</v>
      </c>
    </row>
    <row r="36" spans="1:10" ht="28.5" x14ac:dyDescent="0.25">
      <c r="A36" s="57">
        <v>34</v>
      </c>
      <c r="B36" s="57" t="s">
        <v>2</v>
      </c>
      <c r="C36" s="59" t="s">
        <v>385</v>
      </c>
      <c r="D36" s="63"/>
      <c r="E36" s="56"/>
      <c r="F36" s="202" t="s">
        <v>679</v>
      </c>
      <c r="G36" s="81">
        <v>80000</v>
      </c>
      <c r="H36" s="58" t="s">
        <v>1741</v>
      </c>
      <c r="I36" s="40" t="s">
        <v>613</v>
      </c>
      <c r="J36" s="103">
        <v>4</v>
      </c>
    </row>
    <row r="37" spans="1:10" x14ac:dyDescent="0.25">
      <c r="A37" s="57">
        <v>35</v>
      </c>
      <c r="B37" s="57" t="s">
        <v>2</v>
      </c>
      <c r="C37" s="59" t="s">
        <v>385</v>
      </c>
      <c r="D37" s="55"/>
      <c r="E37" s="56"/>
      <c r="F37" s="202" t="s">
        <v>680</v>
      </c>
      <c r="G37" s="81">
        <v>42</v>
      </c>
      <c r="H37" s="58" t="s">
        <v>1741</v>
      </c>
      <c r="I37" s="40" t="s">
        <v>613</v>
      </c>
      <c r="J37" s="103">
        <v>4</v>
      </c>
    </row>
    <row r="38" spans="1:10" x14ac:dyDescent="0.25">
      <c r="A38" s="57">
        <v>36</v>
      </c>
      <c r="B38" s="57" t="s">
        <v>2</v>
      </c>
      <c r="C38" s="59" t="s">
        <v>385</v>
      </c>
      <c r="D38" s="63"/>
      <c r="E38" s="56"/>
      <c r="F38" s="202" t="s">
        <v>681</v>
      </c>
      <c r="G38" s="81">
        <v>995</v>
      </c>
      <c r="H38" s="58" t="s">
        <v>1741</v>
      </c>
      <c r="I38" s="40" t="s">
        <v>682</v>
      </c>
      <c r="J38" s="103">
        <v>4</v>
      </c>
    </row>
    <row r="39" spans="1:10" x14ac:dyDescent="0.25">
      <c r="A39" s="57">
        <v>37</v>
      </c>
      <c r="B39" s="57" t="s">
        <v>2</v>
      </c>
      <c r="C39" s="59" t="s">
        <v>385</v>
      </c>
      <c r="D39" s="63"/>
      <c r="E39" s="56"/>
      <c r="F39" s="202" t="s">
        <v>683</v>
      </c>
      <c r="G39" s="81">
        <v>101</v>
      </c>
      <c r="H39" s="58" t="s">
        <v>1741</v>
      </c>
      <c r="I39" s="40" t="s">
        <v>684</v>
      </c>
      <c r="J39" s="103">
        <v>3</v>
      </c>
    </row>
    <row r="40" spans="1:10" x14ac:dyDescent="0.25">
      <c r="A40" s="57">
        <v>38</v>
      </c>
      <c r="B40" s="57" t="s">
        <v>2</v>
      </c>
      <c r="C40" s="59" t="s">
        <v>385</v>
      </c>
      <c r="D40" s="63"/>
      <c r="E40" s="56"/>
      <c r="F40" s="202" t="s">
        <v>685</v>
      </c>
      <c r="G40" s="81">
        <v>30000</v>
      </c>
      <c r="H40" s="58" t="s">
        <v>1741</v>
      </c>
      <c r="I40" s="40" t="s">
        <v>623</v>
      </c>
      <c r="J40" s="103">
        <v>4</v>
      </c>
    </row>
    <row r="41" spans="1:10" ht="28.5" x14ac:dyDescent="0.25">
      <c r="A41" s="57">
        <v>39</v>
      </c>
      <c r="B41" s="57" t="s">
        <v>2</v>
      </c>
      <c r="C41" s="59" t="s">
        <v>385</v>
      </c>
      <c r="D41" s="63"/>
      <c r="E41" s="56"/>
      <c r="F41" s="202" t="s">
        <v>686</v>
      </c>
      <c r="G41" s="81">
        <v>70000</v>
      </c>
      <c r="H41" s="58" t="s">
        <v>1741</v>
      </c>
      <c r="I41" s="40" t="s">
        <v>687</v>
      </c>
      <c r="J41" s="103">
        <v>4</v>
      </c>
    </row>
    <row r="42" spans="1:10" x14ac:dyDescent="0.25">
      <c r="A42" s="57">
        <v>40</v>
      </c>
      <c r="B42" s="57" t="s">
        <v>2</v>
      </c>
      <c r="C42" s="59" t="s">
        <v>385</v>
      </c>
      <c r="D42" s="63"/>
      <c r="E42" s="56"/>
      <c r="F42" s="202" t="s">
        <v>688</v>
      </c>
      <c r="G42" s="81">
        <v>30000</v>
      </c>
      <c r="H42" s="58" t="s">
        <v>1741</v>
      </c>
      <c r="I42" s="40" t="s">
        <v>689</v>
      </c>
      <c r="J42" s="103">
        <v>2</v>
      </c>
    </row>
    <row r="43" spans="1:10" ht="28.5" x14ac:dyDescent="0.25">
      <c r="A43" s="57">
        <v>41</v>
      </c>
      <c r="B43" s="57" t="s">
        <v>2</v>
      </c>
      <c r="C43" s="59" t="s">
        <v>385</v>
      </c>
      <c r="D43" s="63"/>
      <c r="E43" s="56"/>
      <c r="F43" s="202" t="s">
        <v>690</v>
      </c>
      <c r="G43" s="81">
        <v>70000</v>
      </c>
      <c r="H43" s="58" t="s">
        <v>1741</v>
      </c>
      <c r="I43" s="40" t="s">
        <v>613</v>
      </c>
      <c r="J43" s="103">
        <v>4</v>
      </c>
    </row>
    <row r="44" spans="1:10" x14ac:dyDescent="0.25">
      <c r="A44" s="57">
        <v>42</v>
      </c>
      <c r="B44" s="57" t="s">
        <v>2</v>
      </c>
      <c r="C44" s="59" t="s">
        <v>385</v>
      </c>
      <c r="D44" s="55"/>
      <c r="E44" s="56"/>
      <c r="F44" s="202" t="s">
        <v>691</v>
      </c>
      <c r="G44" s="81">
        <v>10000</v>
      </c>
      <c r="H44" s="58" t="s">
        <v>1741</v>
      </c>
      <c r="I44" s="40" t="s">
        <v>613</v>
      </c>
      <c r="J44" s="103">
        <v>4</v>
      </c>
    </row>
    <row r="45" spans="1:10" ht="28.5" x14ac:dyDescent="0.25">
      <c r="A45" s="57">
        <v>43</v>
      </c>
      <c r="B45" s="57" t="s">
        <v>2</v>
      </c>
      <c r="C45" s="59" t="s">
        <v>385</v>
      </c>
      <c r="D45" s="55"/>
      <c r="E45" s="56"/>
      <c r="F45" s="202" t="s">
        <v>692</v>
      </c>
      <c r="G45" s="99">
        <v>34</v>
      </c>
      <c r="H45" s="58" t="s">
        <v>1741</v>
      </c>
      <c r="I45" s="59" t="s">
        <v>613</v>
      </c>
      <c r="J45" s="103">
        <v>4</v>
      </c>
    </row>
    <row r="46" spans="1:10" x14ac:dyDescent="0.25">
      <c r="A46" s="57">
        <v>44</v>
      </c>
      <c r="B46" s="57" t="s">
        <v>2</v>
      </c>
      <c r="C46" s="59" t="s">
        <v>385</v>
      </c>
      <c r="D46" s="55"/>
      <c r="E46" s="56"/>
      <c r="F46" s="202" t="s">
        <v>693</v>
      </c>
      <c r="G46" s="99">
        <v>6000</v>
      </c>
      <c r="H46" s="58" t="s">
        <v>1741</v>
      </c>
      <c r="I46" s="59" t="s">
        <v>638</v>
      </c>
      <c r="J46" s="103">
        <v>3</v>
      </c>
    </row>
    <row r="47" spans="1:10" x14ac:dyDescent="0.25">
      <c r="A47" s="57">
        <v>45</v>
      </c>
      <c r="B47" s="57" t="s">
        <v>2</v>
      </c>
      <c r="C47" s="59" t="s">
        <v>385</v>
      </c>
      <c r="D47" s="55"/>
      <c r="E47" s="56"/>
      <c r="F47" s="202" t="s">
        <v>694</v>
      </c>
      <c r="G47" s="99">
        <v>2880</v>
      </c>
      <c r="H47" s="58" t="s">
        <v>1741</v>
      </c>
      <c r="I47" s="59" t="s">
        <v>638</v>
      </c>
      <c r="J47" s="103">
        <v>3</v>
      </c>
    </row>
    <row r="48" spans="1:10" x14ac:dyDescent="0.25">
      <c r="A48" s="57">
        <v>46</v>
      </c>
      <c r="B48" s="57" t="s">
        <v>2</v>
      </c>
      <c r="C48" s="59" t="s">
        <v>385</v>
      </c>
      <c r="D48" s="55"/>
      <c r="E48" s="56"/>
      <c r="F48" s="202" t="s">
        <v>695</v>
      </c>
      <c r="G48" s="99"/>
      <c r="H48" s="58" t="s">
        <v>1741</v>
      </c>
      <c r="I48" s="56"/>
      <c r="J48" s="103">
        <v>5</v>
      </c>
    </row>
    <row r="49" spans="1:10" x14ac:dyDescent="0.25">
      <c r="A49" s="57">
        <v>47</v>
      </c>
      <c r="B49" s="59" t="s">
        <v>2</v>
      </c>
      <c r="C49" s="55" t="s">
        <v>385</v>
      </c>
      <c r="D49" s="55"/>
      <c r="E49" s="56"/>
      <c r="F49" s="211" t="s">
        <v>696</v>
      </c>
      <c r="G49" s="90">
        <v>32000</v>
      </c>
      <c r="H49" s="58" t="s">
        <v>1741</v>
      </c>
      <c r="I49" s="56" t="s">
        <v>702</v>
      </c>
      <c r="J49" s="103">
        <v>3</v>
      </c>
    </row>
    <row r="50" spans="1:10" ht="28.5" x14ac:dyDescent="0.25">
      <c r="A50" s="57">
        <v>48</v>
      </c>
      <c r="B50" s="59" t="s">
        <v>2</v>
      </c>
      <c r="C50" s="55" t="s">
        <v>385</v>
      </c>
      <c r="D50" s="55"/>
      <c r="E50" s="56"/>
      <c r="F50" s="202" t="s">
        <v>697</v>
      </c>
      <c r="G50" s="61">
        <v>7268.1156000000001</v>
      </c>
      <c r="H50" s="58" t="s">
        <v>1741</v>
      </c>
      <c r="I50" s="59" t="s">
        <v>698</v>
      </c>
      <c r="J50" s="103">
        <v>4</v>
      </c>
    </row>
    <row r="51" spans="1:10" ht="28.5" x14ac:dyDescent="0.25">
      <c r="A51" s="57">
        <v>49</v>
      </c>
      <c r="B51" s="59" t="s">
        <v>2</v>
      </c>
      <c r="C51" s="55" t="s">
        <v>385</v>
      </c>
      <c r="D51" s="55"/>
      <c r="E51" s="56"/>
      <c r="F51" s="202" t="s">
        <v>699</v>
      </c>
      <c r="G51" s="99">
        <v>21000</v>
      </c>
      <c r="H51" s="58" t="s">
        <v>1741</v>
      </c>
      <c r="I51" s="59" t="s">
        <v>700</v>
      </c>
      <c r="J51" s="103">
        <v>3</v>
      </c>
    </row>
    <row r="52" spans="1:10" x14ac:dyDescent="0.25">
      <c r="A52" s="57">
        <v>50</v>
      </c>
      <c r="B52" s="59" t="s">
        <v>2</v>
      </c>
      <c r="C52" s="55" t="s">
        <v>385</v>
      </c>
      <c r="D52" s="55"/>
      <c r="E52" s="56"/>
      <c r="F52" s="211" t="s">
        <v>701</v>
      </c>
      <c r="G52" s="99">
        <v>7537</v>
      </c>
      <c r="H52" s="58" t="s">
        <v>1741</v>
      </c>
      <c r="I52" s="59" t="s">
        <v>702</v>
      </c>
      <c r="J52" s="103">
        <v>3</v>
      </c>
    </row>
    <row r="53" spans="1:10" x14ac:dyDescent="0.25">
      <c r="A53" s="57">
        <v>51</v>
      </c>
      <c r="B53" s="59" t="s">
        <v>2</v>
      </c>
      <c r="C53" s="55" t="s">
        <v>385</v>
      </c>
      <c r="D53" s="55"/>
      <c r="E53" s="56"/>
      <c r="F53" s="202" t="s">
        <v>703</v>
      </c>
      <c r="G53" s="99">
        <v>33334</v>
      </c>
      <c r="H53" s="58" t="s">
        <v>1741</v>
      </c>
      <c r="I53" s="59" t="s">
        <v>704</v>
      </c>
      <c r="J53" s="103">
        <v>3</v>
      </c>
    </row>
    <row r="54" spans="1:10" x14ac:dyDescent="0.25">
      <c r="A54" s="57">
        <v>52</v>
      </c>
      <c r="B54" s="59" t="s">
        <v>2</v>
      </c>
      <c r="C54" s="55" t="s">
        <v>1713</v>
      </c>
      <c r="D54" s="55"/>
      <c r="E54" s="56"/>
      <c r="F54" s="202" t="s">
        <v>705</v>
      </c>
      <c r="G54" s="99">
        <v>8</v>
      </c>
      <c r="H54" s="58" t="s">
        <v>1741</v>
      </c>
      <c r="I54" s="59" t="s">
        <v>623</v>
      </c>
      <c r="J54" s="103">
        <v>4</v>
      </c>
    </row>
    <row r="55" spans="1:10" ht="28.5" x14ac:dyDescent="0.25">
      <c r="A55" s="57">
        <v>53</v>
      </c>
      <c r="B55" s="59" t="s">
        <v>2</v>
      </c>
      <c r="C55" s="55" t="s">
        <v>1713</v>
      </c>
      <c r="D55" s="55"/>
      <c r="E55" s="56"/>
      <c r="F55" s="202" t="s">
        <v>706</v>
      </c>
      <c r="G55" s="99">
        <v>7000</v>
      </c>
      <c r="H55" s="58" t="s">
        <v>1741</v>
      </c>
      <c r="I55" s="59" t="s">
        <v>707</v>
      </c>
      <c r="J55" s="103">
        <v>3</v>
      </c>
    </row>
    <row r="56" spans="1:10" ht="15.75" customHeight="1" x14ac:dyDescent="0.25">
      <c r="A56" s="57">
        <v>54</v>
      </c>
      <c r="B56" s="59" t="s">
        <v>2</v>
      </c>
      <c r="C56" s="55" t="s">
        <v>1713</v>
      </c>
      <c r="D56" s="55"/>
      <c r="E56" s="56"/>
      <c r="F56" s="202" t="s">
        <v>708</v>
      </c>
      <c r="G56" s="99">
        <v>15000</v>
      </c>
      <c r="H56" s="58" t="s">
        <v>1741</v>
      </c>
      <c r="I56" s="59" t="s">
        <v>709</v>
      </c>
      <c r="J56" s="103">
        <v>4</v>
      </c>
    </row>
    <row r="57" spans="1:10" ht="42.75" x14ac:dyDescent="0.25">
      <c r="A57" s="57">
        <v>55</v>
      </c>
      <c r="B57" s="59" t="s">
        <v>2</v>
      </c>
      <c r="C57" s="55" t="s">
        <v>1713</v>
      </c>
      <c r="D57" s="55"/>
      <c r="E57" s="56"/>
      <c r="F57" s="202" t="s">
        <v>710</v>
      </c>
      <c r="G57" s="99">
        <v>10000</v>
      </c>
      <c r="H57" s="58" t="s">
        <v>1741</v>
      </c>
      <c r="I57" s="59" t="s">
        <v>613</v>
      </c>
      <c r="J57" s="103">
        <v>4</v>
      </c>
    </row>
    <row r="58" spans="1:10" x14ac:dyDescent="0.25">
      <c r="A58" s="57">
        <v>56</v>
      </c>
      <c r="B58" s="59" t="s">
        <v>2</v>
      </c>
      <c r="C58" s="55" t="s">
        <v>1713</v>
      </c>
      <c r="D58" s="55"/>
      <c r="E58" s="56"/>
      <c r="F58" s="202" t="s">
        <v>711</v>
      </c>
      <c r="G58" s="99">
        <v>10000</v>
      </c>
      <c r="H58" s="58" t="s">
        <v>1741</v>
      </c>
      <c r="I58" s="59" t="s">
        <v>623</v>
      </c>
      <c r="J58" s="103">
        <v>4</v>
      </c>
    </row>
    <row r="59" spans="1:10" x14ac:dyDescent="0.25">
      <c r="A59" s="57">
        <v>57</v>
      </c>
      <c r="B59" s="59" t="s">
        <v>2</v>
      </c>
      <c r="C59" s="55" t="s">
        <v>1713</v>
      </c>
      <c r="D59" s="55"/>
      <c r="E59" s="56"/>
      <c r="F59" s="202" t="s">
        <v>712</v>
      </c>
      <c r="G59" s="99">
        <v>5000</v>
      </c>
      <c r="H59" s="58" t="s">
        <v>1741</v>
      </c>
      <c r="I59" s="59" t="s">
        <v>713</v>
      </c>
      <c r="J59" s="103">
        <v>4</v>
      </c>
    </row>
    <row r="60" spans="1:10" ht="28.5" x14ac:dyDescent="0.25">
      <c r="A60" s="57">
        <v>58</v>
      </c>
      <c r="B60" s="59" t="s">
        <v>2</v>
      </c>
      <c r="C60" s="55" t="s">
        <v>1713</v>
      </c>
      <c r="D60" s="55"/>
      <c r="E60" s="56"/>
      <c r="F60" s="202" t="s">
        <v>714</v>
      </c>
      <c r="G60" s="99">
        <v>22000</v>
      </c>
      <c r="H60" s="58" t="s">
        <v>1741</v>
      </c>
      <c r="I60" s="59" t="s">
        <v>613</v>
      </c>
      <c r="J60" s="103">
        <v>4</v>
      </c>
    </row>
    <row r="61" spans="1:10" x14ac:dyDescent="0.25">
      <c r="A61" s="57">
        <v>59</v>
      </c>
      <c r="B61" s="59" t="s">
        <v>2</v>
      </c>
      <c r="C61" s="55" t="s">
        <v>1713</v>
      </c>
      <c r="D61" s="55"/>
      <c r="E61" s="56"/>
      <c r="F61" s="202" t="s">
        <v>715</v>
      </c>
      <c r="G61" s="99">
        <v>4000</v>
      </c>
      <c r="H61" s="58" t="s">
        <v>1741</v>
      </c>
      <c r="I61" s="59" t="s">
        <v>613</v>
      </c>
      <c r="J61" s="103">
        <v>4</v>
      </c>
    </row>
    <row r="62" spans="1:10" ht="28.5" x14ac:dyDescent="0.25">
      <c r="A62" s="57">
        <v>60</v>
      </c>
      <c r="B62" s="59" t="s">
        <v>2</v>
      </c>
      <c r="C62" s="55" t="s">
        <v>1713</v>
      </c>
      <c r="D62" s="55"/>
      <c r="E62" s="56"/>
      <c r="F62" s="202" t="s">
        <v>716</v>
      </c>
      <c r="G62" s="99">
        <v>10000</v>
      </c>
      <c r="H62" s="58" t="s">
        <v>1741</v>
      </c>
      <c r="I62" s="59" t="s">
        <v>709</v>
      </c>
      <c r="J62" s="103">
        <v>4</v>
      </c>
    </row>
    <row r="63" spans="1:10" ht="28.5" x14ac:dyDescent="0.25">
      <c r="A63" s="57">
        <v>61</v>
      </c>
      <c r="B63" s="59" t="s">
        <v>2</v>
      </c>
      <c r="C63" s="55" t="s">
        <v>1713</v>
      </c>
      <c r="D63" s="55"/>
      <c r="E63" s="56"/>
      <c r="F63" s="202" t="s">
        <v>717</v>
      </c>
      <c r="G63" s="82">
        <v>14551.57</v>
      </c>
      <c r="H63" s="58" t="s">
        <v>1741</v>
      </c>
      <c r="I63" s="59" t="s">
        <v>623</v>
      </c>
      <c r="J63" s="103">
        <v>4</v>
      </c>
    </row>
    <row r="64" spans="1:10" ht="28.5" x14ac:dyDescent="0.25">
      <c r="A64" s="57">
        <v>62</v>
      </c>
      <c r="B64" s="59" t="s">
        <v>2</v>
      </c>
      <c r="C64" s="55" t="s">
        <v>1713</v>
      </c>
      <c r="D64" s="55"/>
      <c r="E64" s="56"/>
      <c r="F64" s="202" t="s">
        <v>718</v>
      </c>
      <c r="G64" s="99">
        <v>10000</v>
      </c>
      <c r="H64" s="58" t="s">
        <v>1741</v>
      </c>
      <c r="I64" s="59" t="s">
        <v>709</v>
      </c>
      <c r="J64" s="103">
        <v>4</v>
      </c>
    </row>
    <row r="65" spans="1:10" x14ac:dyDescent="0.25">
      <c r="A65" s="57">
        <v>63</v>
      </c>
      <c r="B65" s="59" t="s">
        <v>2</v>
      </c>
      <c r="C65" s="55" t="s">
        <v>1713</v>
      </c>
      <c r="D65" s="63"/>
      <c r="E65" s="56"/>
      <c r="F65" s="202" t="s">
        <v>719</v>
      </c>
      <c r="G65" s="99">
        <v>6000</v>
      </c>
      <c r="H65" s="58" t="s">
        <v>1741</v>
      </c>
      <c r="I65" s="59" t="s">
        <v>707</v>
      </c>
      <c r="J65" s="103">
        <v>3</v>
      </c>
    </row>
    <row r="66" spans="1:10" x14ac:dyDescent="0.25">
      <c r="A66" s="57">
        <v>64</v>
      </c>
      <c r="B66" s="59" t="s">
        <v>2</v>
      </c>
      <c r="C66" s="55" t="s">
        <v>1713</v>
      </c>
      <c r="D66" s="55"/>
      <c r="E66" s="56"/>
      <c r="F66" s="202" t="s">
        <v>720</v>
      </c>
      <c r="G66" s="99">
        <v>6281</v>
      </c>
      <c r="H66" s="58" t="s">
        <v>1741</v>
      </c>
      <c r="I66" s="59" t="s">
        <v>613</v>
      </c>
      <c r="J66" s="103">
        <v>4</v>
      </c>
    </row>
    <row r="67" spans="1:10" ht="28.5" x14ac:dyDescent="0.25">
      <c r="A67" s="57">
        <v>65</v>
      </c>
      <c r="B67" s="59" t="s">
        <v>2</v>
      </c>
      <c r="C67" s="55" t="s">
        <v>1713</v>
      </c>
      <c r="D67" s="55"/>
      <c r="E67" s="56"/>
      <c r="F67" s="202" t="s">
        <v>721</v>
      </c>
      <c r="G67" s="99">
        <v>2000</v>
      </c>
      <c r="H67" s="58" t="s">
        <v>1741</v>
      </c>
      <c r="I67" s="59" t="s">
        <v>709</v>
      </c>
      <c r="J67" s="103">
        <v>4</v>
      </c>
    </row>
    <row r="68" spans="1:10" ht="28.5" x14ac:dyDescent="0.25">
      <c r="A68" s="57">
        <v>66</v>
      </c>
      <c r="B68" s="59" t="s">
        <v>2</v>
      </c>
      <c r="C68" s="55" t="s">
        <v>1713</v>
      </c>
      <c r="D68" s="55"/>
      <c r="E68" s="56"/>
      <c r="F68" s="202" t="s">
        <v>722</v>
      </c>
      <c r="G68" s="99">
        <v>30000</v>
      </c>
      <c r="H68" s="58" t="s">
        <v>1741</v>
      </c>
      <c r="I68" s="59" t="s">
        <v>709</v>
      </c>
      <c r="J68" s="103">
        <v>4</v>
      </c>
    </row>
    <row r="69" spans="1:10" ht="28.5" x14ac:dyDescent="0.25">
      <c r="A69" s="57">
        <v>67</v>
      </c>
      <c r="B69" s="59" t="s">
        <v>2</v>
      </c>
      <c r="C69" s="55" t="s">
        <v>1713</v>
      </c>
      <c r="D69" s="55"/>
      <c r="E69" s="56"/>
      <c r="F69" s="202" t="s">
        <v>723</v>
      </c>
      <c r="G69" s="99">
        <v>10000</v>
      </c>
      <c r="H69" s="58" t="s">
        <v>1741</v>
      </c>
      <c r="I69" s="59" t="s">
        <v>709</v>
      </c>
      <c r="J69" s="103">
        <v>4</v>
      </c>
    </row>
    <row r="70" spans="1:10" ht="28.5" x14ac:dyDescent="0.25">
      <c r="A70" s="57">
        <v>68</v>
      </c>
      <c r="B70" s="59" t="s">
        <v>2</v>
      </c>
      <c r="C70" s="55" t="s">
        <v>1713</v>
      </c>
      <c r="D70" s="55"/>
      <c r="E70" s="56"/>
      <c r="F70" s="202" t="s">
        <v>724</v>
      </c>
      <c r="G70" s="99">
        <v>10000</v>
      </c>
      <c r="H70" s="58" t="s">
        <v>1741</v>
      </c>
      <c r="I70" s="59" t="s">
        <v>709</v>
      </c>
      <c r="J70" s="103">
        <v>4</v>
      </c>
    </row>
    <row r="71" spans="1:10" x14ac:dyDescent="0.25">
      <c r="A71" s="57">
        <v>69</v>
      </c>
      <c r="B71" s="59" t="s">
        <v>2</v>
      </c>
      <c r="C71" s="55" t="s">
        <v>1713</v>
      </c>
      <c r="D71" s="55"/>
      <c r="E71" s="56"/>
      <c r="F71" s="202" t="s">
        <v>725</v>
      </c>
      <c r="G71" s="82">
        <v>6581.67</v>
      </c>
      <c r="H71" s="58" t="s">
        <v>1741</v>
      </c>
      <c r="I71" s="59" t="s">
        <v>623</v>
      </c>
      <c r="J71" s="103">
        <v>4</v>
      </c>
    </row>
    <row r="72" spans="1:10" ht="42.75" x14ac:dyDescent="0.25">
      <c r="A72" s="57">
        <v>70</v>
      </c>
      <c r="B72" s="59" t="s">
        <v>2</v>
      </c>
      <c r="C72" s="55" t="s">
        <v>1713</v>
      </c>
      <c r="D72" s="55"/>
      <c r="E72" s="56"/>
      <c r="F72" s="202" t="s">
        <v>726</v>
      </c>
      <c r="G72" s="99">
        <v>10000</v>
      </c>
      <c r="H72" s="58" t="s">
        <v>1741</v>
      </c>
      <c r="I72" s="40" t="s">
        <v>613</v>
      </c>
      <c r="J72" s="103">
        <v>4</v>
      </c>
    </row>
    <row r="73" spans="1:10" ht="28.5" x14ac:dyDescent="0.25">
      <c r="A73" s="57">
        <v>71</v>
      </c>
      <c r="B73" s="59" t="s">
        <v>2</v>
      </c>
      <c r="C73" s="55" t="s">
        <v>1713</v>
      </c>
      <c r="D73" s="55"/>
      <c r="E73" s="56"/>
      <c r="F73" s="202" t="s">
        <v>727</v>
      </c>
      <c r="G73" s="81">
        <v>10000</v>
      </c>
      <c r="H73" s="58" t="s">
        <v>1741</v>
      </c>
      <c r="I73" s="40" t="s">
        <v>659</v>
      </c>
      <c r="J73" s="103">
        <v>4</v>
      </c>
    </row>
    <row r="74" spans="1:10" x14ac:dyDescent="0.25">
      <c r="A74" s="57">
        <v>72</v>
      </c>
      <c r="B74" s="59" t="s">
        <v>2</v>
      </c>
      <c r="C74" s="55" t="s">
        <v>1713</v>
      </c>
      <c r="D74" s="55"/>
      <c r="E74" s="56"/>
      <c r="F74" s="202" t="s">
        <v>728</v>
      </c>
      <c r="G74" s="81">
        <v>15000</v>
      </c>
      <c r="H74" s="58" t="s">
        <v>1741</v>
      </c>
      <c r="I74" s="40" t="s">
        <v>659</v>
      </c>
      <c r="J74" s="103">
        <v>4</v>
      </c>
    </row>
    <row r="75" spans="1:10" ht="57" x14ac:dyDescent="0.25">
      <c r="A75" s="57">
        <v>73</v>
      </c>
      <c r="B75" s="59" t="s">
        <v>2</v>
      </c>
      <c r="C75" s="55" t="s">
        <v>1713</v>
      </c>
      <c r="D75" s="55"/>
      <c r="E75" s="56"/>
      <c r="F75" s="202" t="s">
        <v>729</v>
      </c>
      <c r="G75" s="99">
        <v>10700</v>
      </c>
      <c r="H75" s="58" t="s">
        <v>1741</v>
      </c>
      <c r="I75" s="40" t="s">
        <v>659</v>
      </c>
      <c r="J75" s="103">
        <v>4</v>
      </c>
    </row>
    <row r="76" spans="1:10" x14ac:dyDescent="0.25">
      <c r="A76" s="57">
        <v>74</v>
      </c>
      <c r="B76" s="59" t="s">
        <v>2</v>
      </c>
      <c r="C76" s="55" t="s">
        <v>1713</v>
      </c>
      <c r="D76" s="55"/>
      <c r="E76" s="56"/>
      <c r="F76" s="202" t="s">
        <v>730</v>
      </c>
      <c r="G76" s="81"/>
      <c r="H76" s="58" t="s">
        <v>1741</v>
      </c>
      <c r="I76" s="40" t="s">
        <v>731</v>
      </c>
      <c r="J76" s="103">
        <v>4</v>
      </c>
    </row>
    <row r="77" spans="1:10" ht="28.5" x14ac:dyDescent="0.25">
      <c r="A77" s="57">
        <v>75</v>
      </c>
      <c r="B77" s="59" t="s">
        <v>2</v>
      </c>
      <c r="C77" s="55" t="s">
        <v>1713</v>
      </c>
      <c r="D77" s="55"/>
      <c r="E77" s="56"/>
      <c r="F77" s="202" t="s">
        <v>732</v>
      </c>
      <c r="G77" s="81">
        <v>2060</v>
      </c>
      <c r="H77" s="58" t="s">
        <v>1741</v>
      </c>
      <c r="I77" s="40" t="s">
        <v>709</v>
      </c>
      <c r="J77" s="103">
        <v>4</v>
      </c>
    </row>
    <row r="78" spans="1:10" ht="28.5" x14ac:dyDescent="0.25">
      <c r="A78" s="57">
        <v>76</v>
      </c>
      <c r="B78" s="59" t="s">
        <v>2</v>
      </c>
      <c r="C78" s="55" t="s">
        <v>1713</v>
      </c>
      <c r="D78" s="55"/>
      <c r="E78" s="56"/>
      <c r="F78" s="202" t="s">
        <v>733</v>
      </c>
      <c r="G78" s="81">
        <v>10000</v>
      </c>
      <c r="H78" s="58" t="s">
        <v>1741</v>
      </c>
      <c r="I78" s="40" t="s">
        <v>709</v>
      </c>
      <c r="J78" s="103">
        <v>4</v>
      </c>
    </row>
    <row r="79" spans="1:10" ht="28.5" x14ac:dyDescent="0.25">
      <c r="A79" s="57">
        <v>77</v>
      </c>
      <c r="B79" s="59" t="s">
        <v>2</v>
      </c>
      <c r="C79" s="55" t="s">
        <v>1713</v>
      </c>
      <c r="D79" s="55"/>
      <c r="E79" s="56"/>
      <c r="F79" s="202" t="s">
        <v>734</v>
      </c>
      <c r="G79" s="62"/>
      <c r="H79" s="58" t="s">
        <v>1741</v>
      </c>
      <c r="I79" s="40" t="s">
        <v>709</v>
      </c>
      <c r="J79" s="103">
        <v>4</v>
      </c>
    </row>
    <row r="80" spans="1:10" ht="28.5" x14ac:dyDescent="0.25">
      <c r="A80" s="57">
        <v>78</v>
      </c>
      <c r="B80" s="59" t="s">
        <v>2</v>
      </c>
      <c r="C80" s="55" t="s">
        <v>1713</v>
      </c>
      <c r="D80" s="55"/>
      <c r="E80" s="56"/>
      <c r="F80" s="202" t="s">
        <v>735</v>
      </c>
      <c r="G80" s="99">
        <v>15000</v>
      </c>
      <c r="H80" s="58" t="s">
        <v>1741</v>
      </c>
      <c r="I80" s="59" t="s">
        <v>707</v>
      </c>
      <c r="J80" s="103">
        <v>3</v>
      </c>
    </row>
    <row r="81" spans="1:10" x14ac:dyDescent="0.25">
      <c r="A81" s="57">
        <v>79</v>
      </c>
      <c r="B81" s="59" t="s">
        <v>2</v>
      </c>
      <c r="C81" s="55" t="s">
        <v>1713</v>
      </c>
      <c r="D81" s="55"/>
      <c r="E81" s="56"/>
      <c r="F81" s="202" t="s">
        <v>736</v>
      </c>
      <c r="G81" s="99">
        <v>15093</v>
      </c>
      <c r="H81" s="58" t="s">
        <v>1741</v>
      </c>
      <c r="I81" s="59" t="s">
        <v>737</v>
      </c>
      <c r="J81" s="103">
        <v>4</v>
      </c>
    </row>
    <row r="82" spans="1:10" x14ac:dyDescent="0.25">
      <c r="A82" s="57">
        <v>80</v>
      </c>
      <c r="B82" s="59" t="s">
        <v>2</v>
      </c>
      <c r="C82" s="55" t="s">
        <v>1713</v>
      </c>
      <c r="D82" s="55"/>
      <c r="E82" s="56"/>
      <c r="F82" s="202" t="s">
        <v>738</v>
      </c>
      <c r="G82" s="99">
        <v>5000</v>
      </c>
      <c r="H82" s="58" t="s">
        <v>1741</v>
      </c>
      <c r="I82" s="59" t="s">
        <v>613</v>
      </c>
      <c r="J82" s="103">
        <v>4</v>
      </c>
    </row>
    <row r="83" spans="1:10" x14ac:dyDescent="0.25">
      <c r="A83" s="57">
        <v>81</v>
      </c>
      <c r="B83" s="59" t="s">
        <v>2</v>
      </c>
      <c r="C83" s="55" t="s">
        <v>1713</v>
      </c>
      <c r="D83" s="55"/>
      <c r="E83" s="56"/>
      <c r="F83" s="202" t="s">
        <v>738</v>
      </c>
      <c r="G83" s="99">
        <v>5092</v>
      </c>
      <c r="H83" s="58" t="s">
        <v>1741</v>
      </c>
      <c r="I83" s="59" t="s">
        <v>613</v>
      </c>
      <c r="J83" s="103">
        <v>4</v>
      </c>
    </row>
    <row r="84" spans="1:10" x14ac:dyDescent="0.25">
      <c r="A84" s="57">
        <v>82</v>
      </c>
      <c r="B84" s="59" t="s">
        <v>2</v>
      </c>
      <c r="C84" s="55" t="s">
        <v>1713</v>
      </c>
      <c r="D84" s="55"/>
      <c r="E84" s="56"/>
      <c r="F84" s="202" t="s">
        <v>739</v>
      </c>
      <c r="G84" s="81">
        <v>5000</v>
      </c>
      <c r="H84" s="58" t="s">
        <v>1741</v>
      </c>
      <c r="I84" s="40" t="s">
        <v>682</v>
      </c>
      <c r="J84" s="103">
        <v>4</v>
      </c>
    </row>
    <row r="85" spans="1:10" x14ac:dyDescent="0.25">
      <c r="A85" s="57">
        <v>83</v>
      </c>
      <c r="B85" s="59" t="s">
        <v>2</v>
      </c>
      <c r="C85" s="55" t="s">
        <v>1713</v>
      </c>
      <c r="D85" s="55"/>
      <c r="E85" s="56"/>
      <c r="F85" s="202" t="s">
        <v>740</v>
      </c>
      <c r="G85" s="81"/>
      <c r="H85" s="58" t="s">
        <v>1741</v>
      </c>
      <c r="I85" s="40"/>
      <c r="J85" s="103">
        <v>5</v>
      </c>
    </row>
    <row r="86" spans="1:10" ht="28.5" x14ac:dyDescent="0.25">
      <c r="A86" s="57">
        <v>84</v>
      </c>
      <c r="B86" s="59" t="s">
        <v>2</v>
      </c>
      <c r="C86" s="55" t="s">
        <v>1713</v>
      </c>
      <c r="D86" s="55"/>
      <c r="E86" s="56"/>
      <c r="F86" s="202" t="s">
        <v>741</v>
      </c>
      <c r="G86" s="99">
        <v>1700</v>
      </c>
      <c r="H86" s="58" t="s">
        <v>1741</v>
      </c>
      <c r="I86" s="40"/>
      <c r="J86" s="103">
        <v>4</v>
      </c>
    </row>
    <row r="87" spans="1:10" x14ac:dyDescent="0.25">
      <c r="A87" s="57">
        <v>85</v>
      </c>
      <c r="B87" s="59" t="s">
        <v>2</v>
      </c>
      <c r="C87" s="55" t="s">
        <v>1713</v>
      </c>
      <c r="D87" s="55"/>
      <c r="E87" s="56"/>
      <c r="F87" s="202" t="s">
        <v>742</v>
      </c>
      <c r="G87" s="81"/>
      <c r="H87" s="58" t="s">
        <v>1741</v>
      </c>
      <c r="I87" s="40"/>
      <c r="J87" s="103">
        <v>5</v>
      </c>
    </row>
    <row r="88" spans="1:10" x14ac:dyDescent="0.25">
      <c r="A88" s="57">
        <v>86</v>
      </c>
      <c r="B88" s="59" t="s">
        <v>2</v>
      </c>
      <c r="C88" s="55" t="s">
        <v>1713</v>
      </c>
      <c r="D88" s="55"/>
      <c r="E88" s="56"/>
      <c r="F88" s="202" t="s">
        <v>743</v>
      </c>
      <c r="G88" s="81"/>
      <c r="H88" s="58" t="s">
        <v>1741</v>
      </c>
      <c r="I88" s="40"/>
      <c r="J88" s="103">
        <v>3</v>
      </c>
    </row>
    <row r="89" spans="1:10" x14ac:dyDescent="0.25">
      <c r="A89" s="57">
        <v>87</v>
      </c>
      <c r="B89" s="59" t="s">
        <v>2</v>
      </c>
      <c r="C89" s="55" t="s">
        <v>1713</v>
      </c>
      <c r="D89" s="55"/>
      <c r="E89" s="56"/>
      <c r="F89" s="202" t="s">
        <v>744</v>
      </c>
      <c r="G89" s="81">
        <v>5000</v>
      </c>
      <c r="H89" s="58" t="s">
        <v>1741</v>
      </c>
      <c r="I89" s="40"/>
      <c r="J89" s="103">
        <v>4</v>
      </c>
    </row>
    <row r="90" spans="1:10" x14ac:dyDescent="0.25">
      <c r="A90" s="57">
        <v>88</v>
      </c>
      <c r="B90" s="59" t="s">
        <v>2</v>
      </c>
      <c r="C90" s="55" t="s">
        <v>1713</v>
      </c>
      <c r="D90" s="55"/>
      <c r="E90" s="56"/>
      <c r="F90" s="202" t="s">
        <v>745</v>
      </c>
      <c r="G90" s="81">
        <v>30000</v>
      </c>
      <c r="H90" s="58" t="s">
        <v>1741</v>
      </c>
      <c r="I90" s="40"/>
      <c r="J90" s="103">
        <v>4</v>
      </c>
    </row>
    <row r="91" spans="1:10" ht="28.5" x14ac:dyDescent="0.25">
      <c r="A91" s="57">
        <v>89</v>
      </c>
      <c r="B91" s="59" t="s">
        <v>2</v>
      </c>
      <c r="C91" s="55" t="s">
        <v>1713</v>
      </c>
      <c r="D91" s="55"/>
      <c r="E91" s="56"/>
      <c r="F91" s="202" t="s">
        <v>746</v>
      </c>
      <c r="G91" s="62"/>
      <c r="H91" s="58" t="s">
        <v>1741</v>
      </c>
      <c r="I91" s="40"/>
      <c r="J91" s="103">
        <v>4</v>
      </c>
    </row>
    <row r="92" spans="1:10" ht="28.5" x14ac:dyDescent="0.25">
      <c r="A92" s="57">
        <v>90</v>
      </c>
      <c r="B92" s="59" t="s">
        <v>2</v>
      </c>
      <c r="C92" s="55" t="s">
        <v>1713</v>
      </c>
      <c r="D92" s="59"/>
      <c r="E92" s="56"/>
      <c r="F92" s="202" t="s">
        <v>747</v>
      </c>
      <c r="G92" s="81">
        <v>5000</v>
      </c>
      <c r="H92" s="58" t="s">
        <v>1741</v>
      </c>
      <c r="I92" s="40"/>
      <c r="J92" s="103">
        <v>4</v>
      </c>
    </row>
    <row r="93" spans="1:10" x14ac:dyDescent="0.25">
      <c r="A93" s="57">
        <v>91</v>
      </c>
      <c r="B93" s="59" t="s">
        <v>2</v>
      </c>
      <c r="C93" s="55" t="s">
        <v>1713</v>
      </c>
      <c r="D93" s="59"/>
      <c r="E93" s="56"/>
      <c r="F93" s="202" t="s">
        <v>748</v>
      </c>
      <c r="G93" s="81"/>
      <c r="H93" s="58" t="s">
        <v>1741</v>
      </c>
      <c r="I93" s="40"/>
      <c r="J93" s="103">
        <v>3</v>
      </c>
    </row>
    <row r="94" spans="1:10" ht="28.5" x14ac:dyDescent="0.25">
      <c r="A94" s="57">
        <v>92</v>
      </c>
      <c r="B94" s="59" t="s">
        <v>2</v>
      </c>
      <c r="C94" s="55" t="s">
        <v>1713</v>
      </c>
      <c r="D94" s="59"/>
      <c r="E94" s="56"/>
      <c r="F94" s="202" t="s">
        <v>749</v>
      </c>
      <c r="G94" s="81">
        <v>5000</v>
      </c>
      <c r="H94" s="58" t="s">
        <v>1741</v>
      </c>
      <c r="I94" s="40"/>
      <c r="J94" s="103">
        <v>4</v>
      </c>
    </row>
    <row r="95" spans="1:10" x14ac:dyDescent="0.25">
      <c r="A95" s="57">
        <v>93</v>
      </c>
      <c r="B95" s="59" t="s">
        <v>2</v>
      </c>
      <c r="C95" s="55" t="s">
        <v>1713</v>
      </c>
      <c r="D95" s="59"/>
      <c r="E95" s="56"/>
      <c r="F95" s="202" t="s">
        <v>750</v>
      </c>
      <c r="G95" s="62"/>
      <c r="H95" s="58" t="s">
        <v>1741</v>
      </c>
      <c r="I95" s="40"/>
      <c r="J95" s="103">
        <v>4</v>
      </c>
    </row>
    <row r="96" spans="1:10" ht="28.5" x14ac:dyDescent="0.25">
      <c r="A96" s="57">
        <v>94</v>
      </c>
      <c r="B96" s="59" t="s">
        <v>2</v>
      </c>
      <c r="C96" s="55" t="s">
        <v>1713</v>
      </c>
      <c r="D96" s="59"/>
      <c r="E96" s="56"/>
      <c r="F96" s="202" t="s">
        <v>751</v>
      </c>
      <c r="G96" s="118">
        <v>10000</v>
      </c>
      <c r="H96" s="58" t="s">
        <v>1741</v>
      </c>
      <c r="I96" s="40"/>
      <c r="J96" s="103">
        <v>4</v>
      </c>
    </row>
    <row r="97" spans="1:10" ht="28.5" x14ac:dyDescent="0.25">
      <c r="A97" s="57">
        <v>95</v>
      </c>
      <c r="B97" s="59" t="s">
        <v>2</v>
      </c>
      <c r="C97" s="59" t="s">
        <v>1713</v>
      </c>
      <c r="D97" s="59"/>
      <c r="E97" s="56"/>
      <c r="F97" s="202" t="s">
        <v>752</v>
      </c>
      <c r="G97" s="118">
        <v>7500</v>
      </c>
      <c r="H97" s="58" t="s">
        <v>1741</v>
      </c>
      <c r="I97" s="119" t="s">
        <v>753</v>
      </c>
      <c r="J97" s="103">
        <v>4</v>
      </c>
    </row>
    <row r="98" spans="1:10" x14ac:dyDescent="0.25">
      <c r="A98" s="57">
        <v>96</v>
      </c>
      <c r="B98" s="59" t="s">
        <v>2</v>
      </c>
      <c r="C98" s="59" t="s">
        <v>1713</v>
      </c>
      <c r="D98" s="59"/>
      <c r="E98" s="56"/>
      <c r="F98" s="202" t="s">
        <v>754</v>
      </c>
      <c r="G98" s="118">
        <v>15093</v>
      </c>
      <c r="H98" s="58" t="s">
        <v>1741</v>
      </c>
      <c r="I98" s="119" t="s">
        <v>623</v>
      </c>
      <c r="J98" s="103">
        <v>4</v>
      </c>
    </row>
    <row r="99" spans="1:10" x14ac:dyDescent="0.25">
      <c r="A99" s="57">
        <v>97</v>
      </c>
      <c r="B99" s="59" t="s">
        <v>2</v>
      </c>
      <c r="C99" s="59" t="s">
        <v>1713</v>
      </c>
      <c r="D99" s="59"/>
      <c r="E99" s="56"/>
      <c r="F99" s="202" t="s">
        <v>755</v>
      </c>
      <c r="G99" s="120">
        <v>5057.03</v>
      </c>
      <c r="H99" s="58" t="s">
        <v>1741</v>
      </c>
      <c r="I99" s="119" t="s">
        <v>682</v>
      </c>
      <c r="J99" s="103">
        <v>4</v>
      </c>
    </row>
    <row r="100" spans="1:10" x14ac:dyDescent="0.25">
      <c r="A100" s="57">
        <v>98</v>
      </c>
      <c r="B100" s="59" t="s">
        <v>2</v>
      </c>
      <c r="C100" s="59" t="s">
        <v>1713</v>
      </c>
      <c r="D100" s="59"/>
      <c r="E100" s="56"/>
      <c r="F100" s="202" t="s">
        <v>756</v>
      </c>
      <c r="G100" s="118">
        <v>5776</v>
      </c>
      <c r="H100" s="58" t="s">
        <v>1741</v>
      </c>
      <c r="I100" s="119" t="s">
        <v>613</v>
      </c>
      <c r="J100" s="103">
        <v>4</v>
      </c>
    </row>
    <row r="101" spans="1:10" x14ac:dyDescent="0.25">
      <c r="A101" s="57">
        <v>99</v>
      </c>
      <c r="B101" s="59" t="s">
        <v>2</v>
      </c>
      <c r="C101" s="59" t="s">
        <v>1713</v>
      </c>
      <c r="D101" s="59"/>
      <c r="E101" s="56"/>
      <c r="F101" s="202" t="s">
        <v>757</v>
      </c>
      <c r="G101" s="118">
        <v>10000</v>
      </c>
      <c r="H101" s="58" t="s">
        <v>1741</v>
      </c>
      <c r="I101" s="119" t="s">
        <v>709</v>
      </c>
      <c r="J101" s="103">
        <v>4</v>
      </c>
    </row>
    <row r="102" spans="1:10" x14ac:dyDescent="0.25">
      <c r="A102" s="57">
        <v>100</v>
      </c>
      <c r="B102" s="59" t="s">
        <v>2</v>
      </c>
      <c r="C102" s="59" t="s">
        <v>1713</v>
      </c>
      <c r="D102" s="59"/>
      <c r="E102" s="56"/>
      <c r="F102" s="202" t="s">
        <v>758</v>
      </c>
      <c r="G102" s="118">
        <v>500</v>
      </c>
      <c r="H102" s="58" t="s">
        <v>1741</v>
      </c>
      <c r="I102" s="119" t="s">
        <v>682</v>
      </c>
      <c r="J102" s="103">
        <v>4</v>
      </c>
    </row>
    <row r="103" spans="1:10" x14ac:dyDescent="0.25">
      <c r="A103" s="57">
        <v>101</v>
      </c>
      <c r="B103" s="59" t="s">
        <v>2</v>
      </c>
      <c r="C103" s="59" t="s">
        <v>1713</v>
      </c>
      <c r="D103" s="59"/>
      <c r="E103" s="56"/>
      <c r="F103" s="202" t="s">
        <v>759</v>
      </c>
      <c r="G103" s="118">
        <v>500</v>
      </c>
      <c r="H103" s="58" t="s">
        <v>1741</v>
      </c>
      <c r="I103" s="119" t="s">
        <v>760</v>
      </c>
      <c r="J103" s="103">
        <v>5</v>
      </c>
    </row>
    <row r="104" spans="1:10" x14ac:dyDescent="0.25">
      <c r="A104" s="57">
        <v>102</v>
      </c>
      <c r="B104" s="59" t="s">
        <v>2</v>
      </c>
      <c r="C104" s="59" t="s">
        <v>1713</v>
      </c>
      <c r="D104" s="59"/>
      <c r="E104" s="56"/>
      <c r="F104" s="202" t="s">
        <v>761</v>
      </c>
      <c r="G104" s="118">
        <v>200</v>
      </c>
      <c r="H104" s="58" t="s">
        <v>1741</v>
      </c>
      <c r="I104" s="119" t="s">
        <v>760</v>
      </c>
      <c r="J104" s="103">
        <v>5</v>
      </c>
    </row>
    <row r="105" spans="1:10" x14ac:dyDescent="0.25">
      <c r="A105" s="57">
        <v>103</v>
      </c>
      <c r="B105" s="59" t="s">
        <v>2</v>
      </c>
      <c r="C105" s="59" t="s">
        <v>1713</v>
      </c>
      <c r="D105" s="59"/>
      <c r="E105" s="56"/>
      <c r="F105" s="202" t="s">
        <v>762</v>
      </c>
      <c r="G105" s="118">
        <v>200</v>
      </c>
      <c r="H105" s="58" t="s">
        <v>1741</v>
      </c>
      <c r="I105" s="119" t="s">
        <v>760</v>
      </c>
      <c r="J105" s="103">
        <v>5</v>
      </c>
    </row>
    <row r="106" spans="1:10" x14ac:dyDescent="0.25">
      <c r="A106" s="57">
        <v>104</v>
      </c>
      <c r="B106" s="59" t="s">
        <v>2</v>
      </c>
      <c r="C106" s="59" t="s">
        <v>1713</v>
      </c>
      <c r="D106" s="59"/>
      <c r="E106" s="56"/>
      <c r="F106" s="202" t="s">
        <v>763</v>
      </c>
      <c r="G106" s="118">
        <v>100</v>
      </c>
      <c r="H106" s="58" t="s">
        <v>1741</v>
      </c>
      <c r="I106" s="119" t="s">
        <v>760</v>
      </c>
      <c r="J106" s="103">
        <v>5</v>
      </c>
    </row>
    <row r="107" spans="1:10" x14ac:dyDescent="0.25">
      <c r="A107" s="57">
        <v>105</v>
      </c>
      <c r="B107" s="59" t="s">
        <v>2</v>
      </c>
      <c r="C107" s="59" t="s">
        <v>1713</v>
      </c>
      <c r="D107" s="59"/>
      <c r="E107" s="56"/>
      <c r="F107" s="202" t="s">
        <v>764</v>
      </c>
      <c r="G107" s="118">
        <v>500</v>
      </c>
      <c r="H107" s="58" t="s">
        <v>1741</v>
      </c>
      <c r="I107" s="119" t="s">
        <v>644</v>
      </c>
      <c r="J107" s="103">
        <v>5</v>
      </c>
    </row>
    <row r="108" spans="1:10" x14ac:dyDescent="0.25">
      <c r="A108" s="57">
        <v>106</v>
      </c>
      <c r="B108" s="59" t="s">
        <v>2</v>
      </c>
      <c r="C108" s="59" t="s">
        <v>1713</v>
      </c>
      <c r="D108" s="59"/>
      <c r="E108" s="56"/>
      <c r="F108" s="202" t="s">
        <v>765</v>
      </c>
      <c r="G108" s="118">
        <v>150</v>
      </c>
      <c r="H108" s="58" t="s">
        <v>1741</v>
      </c>
      <c r="I108" s="119" t="s">
        <v>760</v>
      </c>
      <c r="J108" s="103">
        <v>5</v>
      </c>
    </row>
    <row r="109" spans="1:10" x14ac:dyDescent="0.25">
      <c r="A109" s="57">
        <v>107</v>
      </c>
      <c r="B109" s="59" t="s">
        <v>2</v>
      </c>
      <c r="C109" s="59" t="s">
        <v>1713</v>
      </c>
      <c r="D109" s="59"/>
      <c r="E109" s="56"/>
      <c r="F109" s="202" t="s">
        <v>766</v>
      </c>
      <c r="G109" s="118">
        <v>200</v>
      </c>
      <c r="H109" s="58" t="s">
        <v>1741</v>
      </c>
      <c r="I109" s="119" t="s">
        <v>760</v>
      </c>
      <c r="J109" s="103">
        <v>5</v>
      </c>
    </row>
    <row r="110" spans="1:10" x14ac:dyDescent="0.25">
      <c r="A110" s="57">
        <v>108</v>
      </c>
      <c r="B110" s="59" t="s">
        <v>2</v>
      </c>
      <c r="C110" s="59" t="s">
        <v>1713</v>
      </c>
      <c r="D110" s="59"/>
      <c r="E110" s="56"/>
      <c r="F110" s="202" t="s">
        <v>767</v>
      </c>
      <c r="G110" s="118">
        <v>200</v>
      </c>
      <c r="H110" s="58" t="s">
        <v>1741</v>
      </c>
      <c r="I110" s="119" t="s">
        <v>760</v>
      </c>
      <c r="J110" s="103">
        <v>5</v>
      </c>
    </row>
    <row r="111" spans="1:10" x14ac:dyDescent="0.25">
      <c r="A111" s="57">
        <v>109</v>
      </c>
      <c r="B111" s="59" t="s">
        <v>2</v>
      </c>
      <c r="C111" s="59" t="s">
        <v>1713</v>
      </c>
      <c r="D111" s="59"/>
      <c r="E111" s="56"/>
      <c r="F111" s="202" t="s">
        <v>768</v>
      </c>
      <c r="G111" s="118">
        <v>3000</v>
      </c>
      <c r="H111" s="58" t="s">
        <v>1741</v>
      </c>
      <c r="I111" s="119" t="s">
        <v>644</v>
      </c>
      <c r="J111" s="103">
        <v>5</v>
      </c>
    </row>
    <row r="112" spans="1:10" x14ac:dyDescent="0.25">
      <c r="A112" s="57">
        <v>110</v>
      </c>
      <c r="B112" s="59" t="s">
        <v>2</v>
      </c>
      <c r="C112" s="59" t="s">
        <v>1713</v>
      </c>
      <c r="D112" s="59"/>
      <c r="E112" s="56"/>
      <c r="F112" s="202" t="s">
        <v>769</v>
      </c>
      <c r="G112" s="120">
        <v>2463.9304000000002</v>
      </c>
      <c r="H112" s="58" t="s">
        <v>1741</v>
      </c>
      <c r="I112" s="119" t="s">
        <v>644</v>
      </c>
      <c r="J112" s="103">
        <v>2</v>
      </c>
    </row>
    <row r="113" spans="1:10" x14ac:dyDescent="0.25">
      <c r="A113" s="57">
        <v>111</v>
      </c>
      <c r="B113" s="59" t="s">
        <v>2</v>
      </c>
      <c r="C113" s="59" t="s">
        <v>1713</v>
      </c>
      <c r="D113" s="59"/>
      <c r="E113" s="56"/>
      <c r="F113" s="202" t="s">
        <v>770</v>
      </c>
      <c r="G113" s="118">
        <v>1000</v>
      </c>
      <c r="H113" s="58" t="s">
        <v>1741</v>
      </c>
      <c r="I113" s="119"/>
      <c r="J113" s="103">
        <v>2</v>
      </c>
    </row>
    <row r="114" spans="1:10" x14ac:dyDescent="0.25">
      <c r="A114" s="57">
        <v>112</v>
      </c>
      <c r="B114" s="59" t="s">
        <v>2</v>
      </c>
      <c r="C114" s="59" t="s">
        <v>1713</v>
      </c>
      <c r="D114" s="59"/>
      <c r="E114" s="56"/>
      <c r="F114" s="202" t="s">
        <v>771</v>
      </c>
      <c r="G114" s="121"/>
      <c r="H114" s="58" t="s">
        <v>1741</v>
      </c>
      <c r="I114" s="119"/>
      <c r="J114" s="103">
        <v>2</v>
      </c>
    </row>
    <row r="115" spans="1:10" ht="28.5" x14ac:dyDescent="0.25">
      <c r="A115" s="57">
        <v>113</v>
      </c>
      <c r="B115" s="59" t="s">
        <v>2</v>
      </c>
      <c r="C115" s="59" t="s">
        <v>1713</v>
      </c>
      <c r="D115" s="59"/>
      <c r="E115" s="56"/>
      <c r="F115" s="202" t="s">
        <v>772</v>
      </c>
      <c r="G115" s="122">
        <v>4579.2340000000004</v>
      </c>
      <c r="H115" s="58" t="s">
        <v>1741</v>
      </c>
      <c r="I115" s="119" t="s">
        <v>659</v>
      </c>
      <c r="J115" s="103">
        <v>4</v>
      </c>
    </row>
    <row r="116" spans="1:10" x14ac:dyDescent="0.25">
      <c r="A116" s="57">
        <v>114</v>
      </c>
      <c r="B116" s="59" t="s">
        <v>2</v>
      </c>
      <c r="C116" s="59" t="s">
        <v>1713</v>
      </c>
      <c r="D116" s="59"/>
      <c r="E116" s="56"/>
      <c r="F116" s="202" t="s">
        <v>773</v>
      </c>
      <c r="G116" s="121"/>
      <c r="H116" s="58" t="s">
        <v>1741</v>
      </c>
      <c r="I116" s="119" t="s">
        <v>774</v>
      </c>
      <c r="J116" s="103">
        <v>4</v>
      </c>
    </row>
    <row r="117" spans="1:10" x14ac:dyDescent="0.25">
      <c r="A117" s="57">
        <v>115</v>
      </c>
      <c r="B117" s="59" t="s">
        <v>2</v>
      </c>
      <c r="C117" s="59" t="s">
        <v>1713</v>
      </c>
      <c r="D117" s="59"/>
      <c r="E117" s="56"/>
      <c r="F117" s="202" t="s">
        <v>775</v>
      </c>
      <c r="G117" s="118">
        <v>296</v>
      </c>
      <c r="H117" s="58" t="s">
        <v>1741</v>
      </c>
      <c r="I117" s="119" t="s">
        <v>659</v>
      </c>
      <c r="J117" s="103">
        <v>4</v>
      </c>
    </row>
    <row r="118" spans="1:10" x14ac:dyDescent="0.25">
      <c r="A118" s="57">
        <v>116</v>
      </c>
      <c r="B118" s="59" t="s">
        <v>2</v>
      </c>
      <c r="C118" s="59" t="s">
        <v>1713</v>
      </c>
      <c r="D118" s="59"/>
      <c r="E118" s="56"/>
      <c r="F118" s="202" t="s">
        <v>776</v>
      </c>
      <c r="G118" s="118">
        <v>3000</v>
      </c>
      <c r="H118" s="58" t="s">
        <v>1741</v>
      </c>
      <c r="I118" s="119" t="s">
        <v>659</v>
      </c>
      <c r="J118" s="103">
        <v>4</v>
      </c>
    </row>
    <row r="119" spans="1:10" ht="42.75" x14ac:dyDescent="0.25">
      <c r="A119" s="57">
        <v>117</v>
      </c>
      <c r="B119" s="59" t="s">
        <v>2</v>
      </c>
      <c r="C119" s="59" t="s">
        <v>1713</v>
      </c>
      <c r="D119" s="59"/>
      <c r="E119" s="56"/>
      <c r="F119" s="202" t="s">
        <v>777</v>
      </c>
      <c r="G119" s="118">
        <v>6000</v>
      </c>
      <c r="H119" s="58" t="s">
        <v>1741</v>
      </c>
      <c r="I119" s="119" t="s">
        <v>731</v>
      </c>
      <c r="J119" s="103">
        <v>4</v>
      </c>
    </row>
    <row r="120" spans="1:10" x14ac:dyDescent="0.25">
      <c r="A120" s="57">
        <v>118</v>
      </c>
      <c r="B120" s="59" t="s">
        <v>2</v>
      </c>
      <c r="C120" s="59" t="s">
        <v>1713</v>
      </c>
      <c r="D120" s="59"/>
      <c r="E120" s="56"/>
      <c r="F120" s="202" t="s">
        <v>778</v>
      </c>
      <c r="G120" s="118"/>
      <c r="H120" s="58" t="s">
        <v>1741</v>
      </c>
      <c r="I120" s="119" t="s">
        <v>659</v>
      </c>
      <c r="J120" s="103">
        <v>4</v>
      </c>
    </row>
    <row r="121" spans="1:10" x14ac:dyDescent="0.25">
      <c r="A121" s="57">
        <v>119</v>
      </c>
      <c r="B121" s="59" t="s">
        <v>2</v>
      </c>
      <c r="C121" s="59" t="s">
        <v>1713</v>
      </c>
      <c r="D121" s="59"/>
      <c r="E121" s="56"/>
      <c r="F121" s="202" t="s">
        <v>779</v>
      </c>
      <c r="G121" s="118"/>
      <c r="H121" s="58" t="s">
        <v>1741</v>
      </c>
      <c r="I121" s="119" t="s">
        <v>659</v>
      </c>
      <c r="J121" s="103">
        <v>4</v>
      </c>
    </row>
    <row r="122" spans="1:10" ht="28.5" x14ac:dyDescent="0.25">
      <c r="A122" s="57">
        <v>120</v>
      </c>
      <c r="B122" s="59" t="s">
        <v>2</v>
      </c>
      <c r="C122" s="59" t="s">
        <v>1713</v>
      </c>
      <c r="D122" s="59"/>
      <c r="E122" s="56"/>
      <c r="F122" s="202" t="s">
        <v>780</v>
      </c>
      <c r="G122" s="118">
        <v>6000</v>
      </c>
      <c r="H122" s="58" t="s">
        <v>1741</v>
      </c>
      <c r="I122" s="119" t="s">
        <v>659</v>
      </c>
      <c r="J122" s="103">
        <v>4</v>
      </c>
    </row>
    <row r="123" spans="1:10" x14ac:dyDescent="0.25">
      <c r="A123" s="57">
        <v>121</v>
      </c>
      <c r="B123" s="59" t="s">
        <v>2</v>
      </c>
      <c r="C123" s="59" t="s">
        <v>1713</v>
      </c>
      <c r="D123" s="59"/>
      <c r="E123" s="56"/>
      <c r="F123" s="202" t="s">
        <v>781</v>
      </c>
      <c r="G123" s="118">
        <v>500</v>
      </c>
      <c r="H123" s="58" t="s">
        <v>1741</v>
      </c>
      <c r="I123" s="119" t="s">
        <v>682</v>
      </c>
      <c r="J123" s="103">
        <v>4</v>
      </c>
    </row>
    <row r="124" spans="1:10" x14ac:dyDescent="0.25">
      <c r="A124" s="57">
        <v>122</v>
      </c>
      <c r="B124" s="59" t="s">
        <v>2</v>
      </c>
      <c r="C124" s="59" t="s">
        <v>1713</v>
      </c>
      <c r="D124" s="59"/>
      <c r="E124" s="56"/>
      <c r="F124" s="202" t="s">
        <v>782</v>
      </c>
      <c r="G124" s="121"/>
      <c r="H124" s="58" t="s">
        <v>1741</v>
      </c>
      <c r="I124" s="119" t="s">
        <v>709</v>
      </c>
      <c r="J124" s="103">
        <v>4</v>
      </c>
    </row>
    <row r="125" spans="1:10" x14ac:dyDescent="0.25">
      <c r="A125" s="57">
        <v>123</v>
      </c>
      <c r="B125" s="59" t="s">
        <v>2</v>
      </c>
      <c r="C125" s="59" t="s">
        <v>1713</v>
      </c>
      <c r="D125" s="59"/>
      <c r="E125" s="56"/>
      <c r="F125" s="202" t="s">
        <v>783</v>
      </c>
      <c r="G125" s="121"/>
      <c r="H125" s="58" t="s">
        <v>1741</v>
      </c>
      <c r="I125" s="119" t="s">
        <v>682</v>
      </c>
      <c r="J125" s="103">
        <v>4</v>
      </c>
    </row>
    <row r="126" spans="1:10" x14ac:dyDescent="0.25">
      <c r="A126" s="57">
        <v>124</v>
      </c>
      <c r="B126" s="59" t="s">
        <v>2</v>
      </c>
      <c r="C126" s="59" t="s">
        <v>1713</v>
      </c>
      <c r="D126" s="59"/>
      <c r="E126" s="56"/>
      <c r="F126" s="202" t="s">
        <v>784</v>
      </c>
      <c r="G126" s="121"/>
      <c r="H126" s="58" t="s">
        <v>1741</v>
      </c>
      <c r="I126" s="119" t="s">
        <v>709</v>
      </c>
      <c r="J126" s="103">
        <v>4</v>
      </c>
    </row>
    <row r="127" spans="1:10" x14ac:dyDescent="0.25">
      <c r="A127" s="57">
        <v>125</v>
      </c>
      <c r="B127" s="59" t="s">
        <v>2</v>
      </c>
      <c r="C127" s="59" t="s">
        <v>1713</v>
      </c>
      <c r="D127" s="59"/>
      <c r="E127" s="56"/>
      <c r="F127" s="202" t="s">
        <v>785</v>
      </c>
      <c r="G127" s="121"/>
      <c r="H127" s="58" t="s">
        <v>1741</v>
      </c>
      <c r="I127" s="119" t="s">
        <v>613</v>
      </c>
      <c r="J127" s="103">
        <v>4</v>
      </c>
    </row>
    <row r="128" spans="1:10" ht="28.5" x14ac:dyDescent="0.25">
      <c r="A128" s="57">
        <v>126</v>
      </c>
      <c r="B128" s="59" t="s">
        <v>2</v>
      </c>
      <c r="C128" s="59" t="s">
        <v>1713</v>
      </c>
      <c r="D128" s="59"/>
      <c r="E128" s="56"/>
      <c r="F128" s="202" t="s">
        <v>786</v>
      </c>
      <c r="G128" s="121"/>
      <c r="H128" s="58" t="s">
        <v>1741</v>
      </c>
      <c r="I128" s="119" t="s">
        <v>709</v>
      </c>
      <c r="J128" s="103">
        <v>4</v>
      </c>
    </row>
    <row r="129" spans="1:10" x14ac:dyDescent="0.25">
      <c r="A129" s="57">
        <v>127</v>
      </c>
      <c r="B129" s="59" t="s">
        <v>2</v>
      </c>
      <c r="C129" s="59" t="s">
        <v>1713</v>
      </c>
      <c r="D129" s="59"/>
      <c r="E129" s="56"/>
      <c r="F129" s="211" t="s">
        <v>787</v>
      </c>
      <c r="G129" s="118">
        <v>1800</v>
      </c>
      <c r="H129" s="58" t="s">
        <v>1741</v>
      </c>
      <c r="I129" s="119" t="s">
        <v>788</v>
      </c>
      <c r="J129" s="103">
        <v>2</v>
      </c>
    </row>
    <row r="130" spans="1:10" ht="28.5" x14ac:dyDescent="0.25">
      <c r="A130" s="57">
        <v>128</v>
      </c>
      <c r="B130" s="59" t="s">
        <v>2</v>
      </c>
      <c r="C130" s="59" t="s">
        <v>1713</v>
      </c>
      <c r="D130" s="59"/>
      <c r="E130" s="56"/>
      <c r="F130" s="202" t="s">
        <v>789</v>
      </c>
      <c r="G130" s="118">
        <v>1000</v>
      </c>
      <c r="H130" s="58" t="s">
        <v>1741</v>
      </c>
      <c r="I130" s="119" t="s">
        <v>790</v>
      </c>
      <c r="J130" s="103">
        <v>3</v>
      </c>
    </row>
    <row r="131" spans="1:10" ht="28.5" x14ac:dyDescent="0.25">
      <c r="A131" s="57">
        <v>129</v>
      </c>
      <c r="B131" s="59" t="s">
        <v>64</v>
      </c>
      <c r="C131" s="57" t="s">
        <v>1700</v>
      </c>
      <c r="D131" s="116">
        <v>44922</v>
      </c>
      <c r="E131" s="20" t="s">
        <v>2578</v>
      </c>
      <c r="F131" s="201" t="s">
        <v>2479</v>
      </c>
      <c r="G131" s="61">
        <v>33.270099999999999</v>
      </c>
      <c r="H131" s="58" t="s">
        <v>1741</v>
      </c>
      <c r="I131" s="20" t="s">
        <v>2579</v>
      </c>
      <c r="J131" s="103">
        <v>4</v>
      </c>
    </row>
    <row r="132" spans="1:10" x14ac:dyDescent="0.25">
      <c r="A132" s="57">
        <v>130</v>
      </c>
      <c r="B132" s="59" t="s">
        <v>64</v>
      </c>
      <c r="C132" s="55" t="s">
        <v>385</v>
      </c>
      <c r="D132" s="55"/>
      <c r="E132" s="56"/>
      <c r="F132" s="211" t="s">
        <v>669</v>
      </c>
      <c r="G132" s="123">
        <v>3244</v>
      </c>
      <c r="H132" s="58" t="s">
        <v>1741</v>
      </c>
      <c r="I132" s="56"/>
      <c r="J132" s="103">
        <v>5</v>
      </c>
    </row>
    <row r="133" spans="1:10" x14ac:dyDescent="0.25">
      <c r="A133" s="57">
        <v>131</v>
      </c>
      <c r="B133" s="59" t="s">
        <v>64</v>
      </c>
      <c r="C133" s="55" t="s">
        <v>385</v>
      </c>
      <c r="D133" s="63"/>
      <c r="E133" s="56"/>
      <c r="F133" s="211" t="s">
        <v>791</v>
      </c>
      <c r="G133" s="123">
        <v>16</v>
      </c>
      <c r="H133" s="58" t="s">
        <v>1741</v>
      </c>
      <c r="I133" s="56"/>
      <c r="J133" s="103">
        <v>5</v>
      </c>
    </row>
    <row r="134" spans="1:10" x14ac:dyDescent="0.25">
      <c r="A134" s="57">
        <v>132</v>
      </c>
      <c r="B134" s="59" t="s">
        <v>64</v>
      </c>
      <c r="C134" s="55" t="s">
        <v>385</v>
      </c>
      <c r="D134" s="59"/>
      <c r="E134" s="56"/>
      <c r="F134" s="202" t="s">
        <v>792</v>
      </c>
      <c r="G134" s="99">
        <v>12</v>
      </c>
      <c r="H134" s="58" t="s">
        <v>1741</v>
      </c>
      <c r="I134" s="59"/>
      <c r="J134" s="103">
        <v>4</v>
      </c>
    </row>
    <row r="135" spans="1:10" x14ac:dyDescent="0.25">
      <c r="A135" s="57">
        <v>133</v>
      </c>
      <c r="B135" s="59" t="s">
        <v>64</v>
      </c>
      <c r="C135" s="59" t="s">
        <v>1713</v>
      </c>
      <c r="D135" s="59"/>
      <c r="E135" s="56"/>
      <c r="F135" s="211" t="s">
        <v>793</v>
      </c>
      <c r="G135" s="123">
        <v>1444</v>
      </c>
      <c r="H135" s="58" t="s">
        <v>1741</v>
      </c>
      <c r="I135" s="55" t="s">
        <v>698</v>
      </c>
      <c r="J135" s="103">
        <v>4</v>
      </c>
    </row>
    <row r="136" spans="1:10" x14ac:dyDescent="0.25">
      <c r="A136" s="57">
        <v>134</v>
      </c>
      <c r="B136" s="59" t="s">
        <v>64</v>
      </c>
      <c r="C136" s="59" t="s">
        <v>1713</v>
      </c>
      <c r="D136" s="59"/>
      <c r="E136" s="56"/>
      <c r="F136" s="211" t="s">
        <v>794</v>
      </c>
      <c r="G136" s="123">
        <v>730</v>
      </c>
      <c r="H136" s="58" t="s">
        <v>1741</v>
      </c>
      <c r="I136" s="55" t="s">
        <v>737</v>
      </c>
      <c r="J136" s="103">
        <v>4</v>
      </c>
    </row>
    <row r="137" spans="1:10" x14ac:dyDescent="0.25">
      <c r="A137" s="57">
        <v>135</v>
      </c>
      <c r="B137" s="59" t="s">
        <v>64</v>
      </c>
      <c r="C137" s="59" t="s">
        <v>1713</v>
      </c>
      <c r="D137" s="59"/>
      <c r="E137" s="56"/>
      <c r="F137" s="211" t="s">
        <v>795</v>
      </c>
      <c r="G137" s="123">
        <v>1000</v>
      </c>
      <c r="H137" s="58" t="s">
        <v>1741</v>
      </c>
      <c r="I137" s="55" t="s">
        <v>613</v>
      </c>
      <c r="J137" s="103">
        <v>4</v>
      </c>
    </row>
    <row r="138" spans="1:10" x14ac:dyDescent="0.25">
      <c r="A138" s="57">
        <v>136</v>
      </c>
      <c r="B138" s="59" t="s">
        <v>64</v>
      </c>
      <c r="C138" s="59" t="s">
        <v>1713</v>
      </c>
      <c r="D138" s="59"/>
      <c r="E138" s="56"/>
      <c r="F138" s="211" t="s">
        <v>796</v>
      </c>
      <c r="G138" s="123">
        <v>500</v>
      </c>
      <c r="H138" s="58" t="s">
        <v>1741</v>
      </c>
      <c r="I138" s="55" t="s">
        <v>737</v>
      </c>
      <c r="J138" s="103">
        <v>4</v>
      </c>
    </row>
    <row r="139" spans="1:10" x14ac:dyDescent="0.25">
      <c r="A139" s="57">
        <v>137</v>
      </c>
      <c r="B139" s="59" t="s">
        <v>64</v>
      </c>
      <c r="C139" s="59" t="s">
        <v>1713</v>
      </c>
      <c r="D139" s="59"/>
      <c r="E139" s="56"/>
      <c r="F139" s="211" t="s">
        <v>797</v>
      </c>
      <c r="G139" s="123">
        <v>500</v>
      </c>
      <c r="H139" s="58" t="s">
        <v>1741</v>
      </c>
      <c r="I139" s="55" t="s">
        <v>737</v>
      </c>
      <c r="J139" s="103">
        <v>4</v>
      </c>
    </row>
    <row r="140" spans="1:10" x14ac:dyDescent="0.25">
      <c r="A140" s="57">
        <v>138</v>
      </c>
      <c r="B140" s="59" t="s">
        <v>64</v>
      </c>
      <c r="C140" s="59" t="s">
        <v>1713</v>
      </c>
      <c r="D140" s="59"/>
      <c r="E140" s="56"/>
      <c r="F140" s="211" t="s">
        <v>798</v>
      </c>
      <c r="G140" s="123">
        <v>1000</v>
      </c>
      <c r="H140" s="58" t="s">
        <v>1741</v>
      </c>
      <c r="I140" s="55" t="s">
        <v>682</v>
      </c>
      <c r="J140" s="103">
        <v>4</v>
      </c>
    </row>
    <row r="141" spans="1:10" x14ac:dyDescent="0.25">
      <c r="A141" s="57">
        <v>139</v>
      </c>
      <c r="B141" s="59" t="s">
        <v>64</v>
      </c>
      <c r="C141" s="59" t="s">
        <v>1713</v>
      </c>
      <c r="D141" s="59"/>
      <c r="E141" s="56"/>
      <c r="F141" s="211" t="s">
        <v>799</v>
      </c>
      <c r="G141" s="123">
        <v>300</v>
      </c>
      <c r="H141" s="58" t="s">
        <v>1741</v>
      </c>
      <c r="I141" s="55" t="s">
        <v>613</v>
      </c>
      <c r="J141" s="103">
        <v>4</v>
      </c>
    </row>
    <row r="142" spans="1:10" x14ac:dyDescent="0.25">
      <c r="A142" s="57">
        <v>140</v>
      </c>
      <c r="B142" s="59" t="s">
        <v>64</v>
      </c>
      <c r="C142" s="59" t="s">
        <v>1713</v>
      </c>
      <c r="D142" s="59"/>
      <c r="E142" s="56"/>
      <c r="F142" s="211" t="s">
        <v>800</v>
      </c>
      <c r="G142" s="123">
        <v>2000</v>
      </c>
      <c r="H142" s="58" t="s">
        <v>1741</v>
      </c>
      <c r="I142" s="55" t="s">
        <v>613</v>
      </c>
      <c r="J142" s="103">
        <v>4</v>
      </c>
    </row>
    <row r="144" spans="1:10" ht="28.5" x14ac:dyDescent="0.25">
      <c r="B144" s="92"/>
      <c r="C144" s="89" t="s">
        <v>1777</v>
      </c>
      <c r="D144" s="88" t="s">
        <v>1778</v>
      </c>
      <c r="E144" s="88" t="s">
        <v>1779</v>
      </c>
      <c r="F144" s="95" t="s">
        <v>1784</v>
      </c>
    </row>
    <row r="145" spans="2:6" x14ac:dyDescent="0.25">
      <c r="B145" s="89" t="s">
        <v>2</v>
      </c>
      <c r="C145" s="90">
        <f>COUNT(A3:A130)</f>
        <v>128</v>
      </c>
      <c r="D145" s="91">
        <f>SUM(G3:G130)</f>
        <v>1621712.4654999999</v>
      </c>
      <c r="E145" s="91">
        <f>SUM(H3:H130)</f>
        <v>334387.00480000005</v>
      </c>
      <c r="F145" s="71"/>
    </row>
    <row r="146" spans="2:6" x14ac:dyDescent="0.25">
      <c r="B146" s="89" t="s">
        <v>64</v>
      </c>
      <c r="C146" s="90">
        <f>COUNT(A131:A142)</f>
        <v>12</v>
      </c>
      <c r="D146" s="91">
        <f>SUM(G131:G142)</f>
        <v>10779.2701</v>
      </c>
      <c r="E146" s="91" t="s">
        <v>1741</v>
      </c>
    </row>
    <row r="147" spans="2:6" x14ac:dyDescent="0.25">
      <c r="B147" s="89" t="s">
        <v>1774</v>
      </c>
      <c r="C147" s="93">
        <f>SUM(C145:C146)</f>
        <v>140</v>
      </c>
      <c r="D147" s="94">
        <f>SUM(D145:D146)</f>
        <v>1632491.7356</v>
      </c>
      <c r="E147" s="94">
        <f>SUM(E145:E146)</f>
        <v>334387.00480000005</v>
      </c>
    </row>
    <row r="148" spans="2:6" x14ac:dyDescent="0.25">
      <c r="B148" s="241" t="s">
        <v>1776</v>
      </c>
      <c r="C148" s="241"/>
      <c r="D148" s="241" t="str">
        <f>CONCATENATE(TEXT(SUM(D147:E147),"#,##0.0000")," Hectares")</f>
        <v>1,966,878.7404 Hectares</v>
      </c>
      <c r="E148" s="241"/>
    </row>
    <row r="150" spans="2:6" ht="28.5" x14ac:dyDescent="0.2">
      <c r="B150" s="142" t="s">
        <v>2487</v>
      </c>
      <c r="C150" s="144" t="s">
        <v>2488</v>
      </c>
      <c r="D150" s="144" t="s">
        <v>2489</v>
      </c>
    </row>
    <row r="151" spans="2:6" x14ac:dyDescent="0.2">
      <c r="B151" s="140" t="s">
        <v>2521</v>
      </c>
      <c r="C151" s="140">
        <f>COUNTIF(J3:J130,"1")</f>
        <v>0</v>
      </c>
      <c r="D151" s="140">
        <f>COUNTIF(J132:J142,"1")</f>
        <v>0</v>
      </c>
    </row>
    <row r="152" spans="2:6" ht="28.5" x14ac:dyDescent="0.2">
      <c r="B152" s="152" t="s">
        <v>2522</v>
      </c>
      <c r="C152" s="140">
        <f>COUNTIF(J3:J130,"2")</f>
        <v>9</v>
      </c>
      <c r="D152" s="140">
        <f>COUNTIF(J132:J142,"2")</f>
        <v>0</v>
      </c>
    </row>
    <row r="153" spans="2:6" ht="28.5" x14ac:dyDescent="0.2">
      <c r="B153" s="152" t="s">
        <v>2523</v>
      </c>
      <c r="C153" s="140">
        <f>COUNTIF(J3:J130,"3")</f>
        <v>19</v>
      </c>
      <c r="D153" s="140">
        <f>COUNTIF(J132:J142,"3")</f>
        <v>0</v>
      </c>
    </row>
    <row r="154" spans="2:6" x14ac:dyDescent="0.2">
      <c r="B154" s="140" t="s">
        <v>2524</v>
      </c>
      <c r="C154" s="140">
        <f>COUNTIF(J3:J130,"4")</f>
        <v>83</v>
      </c>
      <c r="D154" s="140">
        <f>COUNTIF(J131:J142,"4")</f>
        <v>10</v>
      </c>
    </row>
    <row r="155" spans="2:6" x14ac:dyDescent="0.2">
      <c r="B155" s="140" t="s">
        <v>2525</v>
      </c>
      <c r="C155" s="140">
        <f>COUNTIF(J3:J130,"5")</f>
        <v>17</v>
      </c>
      <c r="D155" s="140">
        <f>COUNTIF(J131:J142,"5")</f>
        <v>2</v>
      </c>
    </row>
    <row r="156" spans="2:6" x14ac:dyDescent="0.2">
      <c r="B156" s="141" t="s">
        <v>2497</v>
      </c>
      <c r="C156" s="143">
        <f>SUM(C151:C155)</f>
        <v>128</v>
      </c>
      <c r="D156" s="143">
        <f>SUM(D151:D155)</f>
        <v>12</v>
      </c>
    </row>
    <row r="157" spans="2:6" x14ac:dyDescent="0.25">
      <c r="B157"/>
      <c r="C157"/>
      <c r="D157"/>
    </row>
    <row r="158" spans="2:6" ht="28.5" x14ac:dyDescent="0.2">
      <c r="B158" s="142" t="s">
        <v>2487</v>
      </c>
      <c r="C158" s="144" t="s">
        <v>2498</v>
      </c>
      <c r="D158" s="144" t="s">
        <v>2499</v>
      </c>
    </row>
    <row r="159" spans="2:6" x14ac:dyDescent="0.2">
      <c r="B159" s="140" t="s">
        <v>2521</v>
      </c>
      <c r="C159" s="150">
        <f>SUMIF(J3:J130,"1",G3:G130)+SUMIF(J3:J130,"1",H3:H130)</f>
        <v>0</v>
      </c>
      <c r="D159" s="140">
        <f>SUMIF(J132:J142,"1",G132:G142)+SUMIF(J132:J142,"1",H132:H142)</f>
        <v>0</v>
      </c>
    </row>
    <row r="160" spans="2:6" ht="28.5" x14ac:dyDescent="0.2">
      <c r="B160" s="152" t="s">
        <v>2522</v>
      </c>
      <c r="C160" s="148">
        <f>SUMIF(J3:J130,"2",G3:G130)+SUMIF(J3:J130,"2",H3:H130)</f>
        <v>217648.35769999999</v>
      </c>
      <c r="D160" s="140">
        <f>SUMIF(J132:J142,"2",G132:G142)+SUMIF(J132:J142,"2",H132:H142)</f>
        <v>0</v>
      </c>
    </row>
    <row r="161" spans="2:4" ht="28.5" x14ac:dyDescent="0.2">
      <c r="B161" s="152" t="s">
        <v>2523</v>
      </c>
      <c r="C161" s="145">
        <f>SUMIF(J3:J130,"3",G3:G130)+SUMIF(J3:J130,"3",H3:H130)</f>
        <v>406803.15909999999</v>
      </c>
      <c r="D161" s="140">
        <f>SUMIF(J132:J142,"3",G132:G142)+SUMIF(J132:J142,"3",H132:H142)</f>
        <v>0</v>
      </c>
    </row>
    <row r="162" spans="2:4" x14ac:dyDescent="0.2">
      <c r="B162" s="140" t="s">
        <v>2524</v>
      </c>
      <c r="C162" s="145">
        <f>SUMIF(J3:J130,"4",G3:G130)+SUMIF(J3:J130,"4",H3:H130)</f>
        <v>1194358.9328000001</v>
      </c>
      <c r="D162" s="145">
        <f>SUMIF(J131:J142,"4",G131:G142)+SUMIF(J131:J142,"4",H131:H142)</f>
        <v>7519.2700999999997</v>
      </c>
    </row>
    <row r="163" spans="2:4" x14ac:dyDescent="0.2">
      <c r="B163" s="140" t="s">
        <v>2525</v>
      </c>
      <c r="C163" s="148">
        <f>SUMIF(J3:J130,"5",G3:G130)+SUMIF(J3:J130,"5",H3:H130)</f>
        <v>137289.02069999999</v>
      </c>
      <c r="D163" s="145">
        <f>SUMIF(J131:J142,"5",G131:G142)+SUMIF(J131:J142,"5",H131:H142)</f>
        <v>3260</v>
      </c>
    </row>
    <row r="164" spans="2:4" x14ac:dyDescent="0.2">
      <c r="B164" s="141" t="s">
        <v>2497</v>
      </c>
      <c r="C164" s="146">
        <f>SUM(C159:C163)</f>
        <v>1956099.4702999999</v>
      </c>
      <c r="D164" s="146">
        <f>SUM(D159:D163)</f>
        <v>10779.2701</v>
      </c>
    </row>
  </sheetData>
  <mergeCells count="3">
    <mergeCell ref="B148:C148"/>
    <mergeCell ref="D148:E148"/>
    <mergeCell ref="A1:J1"/>
  </mergeCells>
  <dataValidations disablePrompts="1" count="2">
    <dataValidation type="list" allowBlank="1" showInputMessage="1" showErrorMessage="1" prompt="Click and enter a value from the list of items" sqref="B3:B142">
      <formula1>"CADT,CALT"</formula1>
    </dataValidation>
    <dataValidation type="list" allowBlank="1" showInputMessage="1" showErrorMessage="1" prompt="Click and enter a value from the list of items" sqref="C3:C142">
      <formula1>"REGISTERED,UNREGISTERED,ON PROCESS,FOR PROCESSING (w/app),FOR PROCESSING (w/out app)"</formula1>
    </dataValidation>
  </dataValidations>
  <pageMargins left="0.23622047244094491" right="0.23622047244094491" top="0.39370078740157483" bottom="0.23622047244094491" header="0" footer="0"/>
  <pageSetup paperSize="14" scale="65"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J43"/>
  <sheetViews>
    <sheetView workbookViewId="0">
      <pane ySplit="2" topLeftCell="A18" activePane="bottomLeft" state="frozen"/>
      <selection activeCell="C1" sqref="C1"/>
      <selection pane="bottomLeft" activeCell="F29" sqref="F29"/>
    </sheetView>
  </sheetViews>
  <sheetFormatPr defaultColWidth="14.42578125" defaultRowHeight="15" x14ac:dyDescent="0.25"/>
  <cols>
    <col min="1" max="1" width="5.5703125" style="17" bestFit="1" customWidth="1"/>
    <col min="2" max="2" width="18.28515625" style="17" customWidth="1"/>
    <col min="3" max="3" width="20.28515625" style="17" customWidth="1"/>
    <col min="4" max="4" width="20.85546875" style="17" customWidth="1"/>
    <col min="5" max="5" width="23.85546875" style="17" bestFit="1" customWidth="1"/>
    <col min="6" max="6" width="77" style="17" customWidth="1"/>
    <col min="7" max="8" width="21.7109375" style="17" bestFit="1" customWidth="1"/>
    <col min="9" max="9" width="22.28515625" style="17" bestFit="1" customWidth="1"/>
    <col min="10" max="10" width="0" style="17" hidden="1" customWidth="1"/>
    <col min="11" max="16384" width="14.42578125" style="17"/>
  </cols>
  <sheetData>
    <row r="1" spans="1:10" ht="19.5" x14ac:dyDescent="0.25">
      <c r="A1" s="247" t="s">
        <v>1718</v>
      </c>
      <c r="B1" s="247"/>
      <c r="C1" s="247"/>
      <c r="D1" s="247"/>
      <c r="E1" s="247"/>
      <c r="F1" s="247"/>
      <c r="G1" s="247"/>
      <c r="H1" s="247"/>
      <c r="I1" s="247"/>
      <c r="J1" s="247"/>
    </row>
    <row r="2" spans="1:10" ht="96" customHeight="1" x14ac:dyDescent="0.25">
      <c r="A2" s="19" t="s">
        <v>0</v>
      </c>
      <c r="B2" s="39" t="s">
        <v>1717</v>
      </c>
      <c r="C2" s="39" t="s">
        <v>1714</v>
      </c>
      <c r="D2" s="39" t="s">
        <v>1711</v>
      </c>
      <c r="E2" s="39" t="s">
        <v>1709</v>
      </c>
      <c r="F2" s="19" t="s">
        <v>1</v>
      </c>
      <c r="G2" s="39" t="s">
        <v>1722</v>
      </c>
      <c r="H2" s="39" t="s">
        <v>1723</v>
      </c>
      <c r="I2" s="39" t="s">
        <v>1956</v>
      </c>
      <c r="J2" s="19" t="s">
        <v>2486</v>
      </c>
    </row>
    <row r="3" spans="1:10" ht="42.75" x14ac:dyDescent="0.25">
      <c r="A3" s="124">
        <v>1</v>
      </c>
      <c r="B3" s="59" t="s">
        <v>2</v>
      </c>
      <c r="C3" s="59" t="s">
        <v>1701</v>
      </c>
      <c r="D3" s="55">
        <v>2003</v>
      </c>
      <c r="E3" s="125" t="s">
        <v>801</v>
      </c>
      <c r="F3" s="211" t="s">
        <v>802</v>
      </c>
      <c r="G3" s="126">
        <v>5099.3437000000004</v>
      </c>
      <c r="H3" s="127" t="s">
        <v>1741</v>
      </c>
      <c r="I3" s="56" t="s">
        <v>1781</v>
      </c>
      <c r="J3" s="103">
        <v>3</v>
      </c>
    </row>
    <row r="4" spans="1:10" ht="28.5" x14ac:dyDescent="0.25">
      <c r="A4" s="59">
        <v>2</v>
      </c>
      <c r="B4" s="59" t="s">
        <v>2</v>
      </c>
      <c r="C4" s="59" t="s">
        <v>1701</v>
      </c>
      <c r="D4" s="55">
        <v>2004</v>
      </c>
      <c r="E4" s="125" t="s">
        <v>803</v>
      </c>
      <c r="F4" s="211" t="s">
        <v>804</v>
      </c>
      <c r="G4" s="126">
        <v>1278.1203</v>
      </c>
      <c r="H4" s="127" t="s">
        <v>1741</v>
      </c>
      <c r="I4" s="56" t="s">
        <v>805</v>
      </c>
      <c r="J4" s="103">
        <v>3</v>
      </c>
    </row>
    <row r="5" spans="1:10" ht="28.5" x14ac:dyDescent="0.25">
      <c r="A5" s="124">
        <v>3</v>
      </c>
      <c r="B5" s="59" t="s">
        <v>2</v>
      </c>
      <c r="C5" s="59" t="s">
        <v>1701</v>
      </c>
      <c r="D5" s="55">
        <v>2009</v>
      </c>
      <c r="E5" s="128" t="s">
        <v>806</v>
      </c>
      <c r="F5" s="211" t="s">
        <v>807</v>
      </c>
      <c r="G5" s="129">
        <v>22.430900000000001</v>
      </c>
      <c r="H5" s="127" t="s">
        <v>1741</v>
      </c>
      <c r="I5" s="55" t="s">
        <v>808</v>
      </c>
      <c r="J5" s="103">
        <v>2</v>
      </c>
    </row>
    <row r="6" spans="1:10" ht="57" x14ac:dyDescent="0.25">
      <c r="A6" s="59">
        <v>4</v>
      </c>
      <c r="B6" s="59" t="s">
        <v>2</v>
      </c>
      <c r="C6" s="59" t="s">
        <v>1700</v>
      </c>
      <c r="D6" s="55">
        <v>2006</v>
      </c>
      <c r="E6" s="130" t="s">
        <v>809</v>
      </c>
      <c r="F6" s="211" t="s">
        <v>1724</v>
      </c>
      <c r="G6" s="129">
        <v>1453.8462</v>
      </c>
      <c r="H6" s="127" t="s">
        <v>1741</v>
      </c>
      <c r="I6" s="55" t="s">
        <v>62</v>
      </c>
      <c r="J6" s="103">
        <v>3</v>
      </c>
    </row>
    <row r="7" spans="1:10" ht="42.75" x14ac:dyDescent="0.25">
      <c r="A7" s="124">
        <v>5</v>
      </c>
      <c r="B7" s="59" t="s">
        <v>2</v>
      </c>
      <c r="C7" s="59" t="s">
        <v>1700</v>
      </c>
      <c r="D7" s="55">
        <v>2006</v>
      </c>
      <c r="E7" s="130" t="s">
        <v>810</v>
      </c>
      <c r="F7" s="211" t="s">
        <v>811</v>
      </c>
      <c r="G7" s="126">
        <v>3960.6532000000002</v>
      </c>
      <c r="H7" s="126" t="s">
        <v>1741</v>
      </c>
      <c r="I7" s="56" t="s">
        <v>808</v>
      </c>
      <c r="J7" s="103">
        <v>2</v>
      </c>
    </row>
    <row r="8" spans="1:10" ht="71.25" x14ac:dyDescent="0.25">
      <c r="A8" s="59">
        <v>6</v>
      </c>
      <c r="B8" s="59" t="s">
        <v>2</v>
      </c>
      <c r="C8" s="59" t="s">
        <v>1700</v>
      </c>
      <c r="D8" s="55">
        <v>2008</v>
      </c>
      <c r="E8" s="130" t="s">
        <v>812</v>
      </c>
      <c r="F8" s="202" t="s">
        <v>813</v>
      </c>
      <c r="G8" s="131">
        <v>7245.5257000000001</v>
      </c>
      <c r="H8" s="131">
        <v>9471.5306</v>
      </c>
      <c r="I8" s="56" t="s">
        <v>814</v>
      </c>
      <c r="J8" s="103">
        <v>6</v>
      </c>
    </row>
    <row r="9" spans="1:10" ht="42.75" x14ac:dyDescent="0.25">
      <c r="A9" s="124">
        <v>7</v>
      </c>
      <c r="B9" s="59" t="s">
        <v>2</v>
      </c>
      <c r="C9" s="59" t="s">
        <v>1700</v>
      </c>
      <c r="D9" s="55">
        <v>2009</v>
      </c>
      <c r="E9" s="130" t="s">
        <v>815</v>
      </c>
      <c r="F9" s="202" t="s">
        <v>816</v>
      </c>
      <c r="G9" s="131">
        <v>8013.1594999999998</v>
      </c>
      <c r="H9" s="131">
        <v>4425.7950000000001</v>
      </c>
      <c r="I9" s="56" t="s">
        <v>817</v>
      </c>
      <c r="J9" s="103">
        <v>3</v>
      </c>
    </row>
    <row r="10" spans="1:10" ht="28.5" x14ac:dyDescent="0.25">
      <c r="A10" s="59">
        <v>8</v>
      </c>
      <c r="B10" s="59" t="s">
        <v>2</v>
      </c>
      <c r="C10" s="59" t="s">
        <v>1700</v>
      </c>
      <c r="D10" s="55">
        <v>2010</v>
      </c>
      <c r="E10" s="130" t="s">
        <v>818</v>
      </c>
      <c r="F10" s="211" t="s">
        <v>819</v>
      </c>
      <c r="G10" s="125">
        <v>299.08150000000001</v>
      </c>
      <c r="H10" s="126">
        <v>518.04759999999999</v>
      </c>
      <c r="I10" s="56" t="s">
        <v>820</v>
      </c>
      <c r="J10" s="103">
        <v>6</v>
      </c>
    </row>
    <row r="11" spans="1:10" ht="28.5" x14ac:dyDescent="0.25">
      <c r="A11" s="124">
        <v>9</v>
      </c>
      <c r="B11" s="59" t="s">
        <v>2</v>
      </c>
      <c r="C11" s="59" t="s">
        <v>1700</v>
      </c>
      <c r="D11" s="55">
        <v>2015</v>
      </c>
      <c r="E11" s="130" t="s">
        <v>821</v>
      </c>
      <c r="F11" s="211" t="s">
        <v>822</v>
      </c>
      <c r="G11" s="125">
        <v>123.1561</v>
      </c>
      <c r="H11" s="126" t="s">
        <v>1741</v>
      </c>
      <c r="I11" s="56" t="s">
        <v>823</v>
      </c>
      <c r="J11" s="103">
        <v>3</v>
      </c>
    </row>
    <row r="12" spans="1:10" ht="42.75" x14ac:dyDescent="0.25">
      <c r="A12" s="59">
        <v>10</v>
      </c>
      <c r="B12" s="59" t="s">
        <v>2</v>
      </c>
      <c r="C12" s="59" t="s">
        <v>1700</v>
      </c>
      <c r="D12" s="55">
        <v>2018</v>
      </c>
      <c r="E12" s="130" t="s">
        <v>824</v>
      </c>
      <c r="F12" s="211" t="s">
        <v>825</v>
      </c>
      <c r="G12" s="126">
        <v>3796.8078</v>
      </c>
      <c r="H12" s="126" t="s">
        <v>1741</v>
      </c>
      <c r="I12" s="56" t="s">
        <v>823</v>
      </c>
      <c r="J12" s="103">
        <v>3</v>
      </c>
    </row>
    <row r="13" spans="1:10" ht="99.75" x14ac:dyDescent="0.25">
      <c r="A13" s="124">
        <v>11</v>
      </c>
      <c r="B13" s="59" t="s">
        <v>2</v>
      </c>
      <c r="C13" s="59" t="s">
        <v>385</v>
      </c>
      <c r="D13" s="63"/>
      <c r="E13" s="56"/>
      <c r="F13" s="211" t="s">
        <v>826</v>
      </c>
      <c r="G13" s="90">
        <v>21179</v>
      </c>
      <c r="H13" s="87" t="s">
        <v>1741</v>
      </c>
      <c r="I13" s="40" t="s">
        <v>805</v>
      </c>
      <c r="J13" s="103">
        <v>3</v>
      </c>
    </row>
    <row r="14" spans="1:10" ht="57" x14ac:dyDescent="0.25">
      <c r="A14" s="59">
        <v>12</v>
      </c>
      <c r="B14" s="59" t="s">
        <v>2</v>
      </c>
      <c r="C14" s="59" t="s">
        <v>385</v>
      </c>
      <c r="D14" s="63"/>
      <c r="E14" s="56"/>
      <c r="F14" s="211" t="s">
        <v>827</v>
      </c>
      <c r="G14" s="132">
        <v>4910.6229999999996</v>
      </c>
      <c r="H14" s="87" t="s">
        <v>1741</v>
      </c>
      <c r="I14" s="40" t="s">
        <v>805</v>
      </c>
      <c r="J14" s="103">
        <v>3</v>
      </c>
    </row>
    <row r="15" spans="1:10" ht="42.75" x14ac:dyDescent="0.25">
      <c r="A15" s="124">
        <v>13</v>
      </c>
      <c r="B15" s="59" t="s">
        <v>2</v>
      </c>
      <c r="C15" s="59" t="s">
        <v>385</v>
      </c>
      <c r="D15" s="63"/>
      <c r="E15" s="56"/>
      <c r="F15" s="211" t="s">
        <v>1773</v>
      </c>
      <c r="G15" s="90">
        <v>9266</v>
      </c>
      <c r="H15" s="87" t="s">
        <v>1741</v>
      </c>
      <c r="I15" s="40" t="s">
        <v>805</v>
      </c>
      <c r="J15" s="103">
        <v>3</v>
      </c>
    </row>
    <row r="16" spans="1:10" ht="71.25" x14ac:dyDescent="0.25">
      <c r="A16" s="59">
        <v>14</v>
      </c>
      <c r="B16" s="59" t="s">
        <v>2</v>
      </c>
      <c r="C16" s="59" t="s">
        <v>385</v>
      </c>
      <c r="D16" s="63"/>
      <c r="E16" s="56"/>
      <c r="F16" s="211" t="s">
        <v>828</v>
      </c>
      <c r="G16" s="90">
        <v>5000</v>
      </c>
      <c r="H16" s="87" t="s">
        <v>1741</v>
      </c>
      <c r="I16" s="40" t="s">
        <v>805</v>
      </c>
      <c r="J16" s="103">
        <v>3</v>
      </c>
    </row>
    <row r="17" spans="1:10" ht="42.75" x14ac:dyDescent="0.25">
      <c r="A17" s="124">
        <v>15</v>
      </c>
      <c r="B17" s="59" t="s">
        <v>2</v>
      </c>
      <c r="C17" s="59" t="s">
        <v>385</v>
      </c>
      <c r="D17" s="63"/>
      <c r="E17" s="56"/>
      <c r="F17" s="211" t="s">
        <v>829</v>
      </c>
      <c r="G17" s="87">
        <v>1001.76</v>
      </c>
      <c r="H17" s="87" t="s">
        <v>1741</v>
      </c>
      <c r="I17" s="40" t="s">
        <v>1719</v>
      </c>
      <c r="J17" s="103">
        <v>6</v>
      </c>
    </row>
    <row r="18" spans="1:10" x14ac:dyDescent="0.25">
      <c r="A18" s="59">
        <v>16</v>
      </c>
      <c r="B18" s="59" t="s">
        <v>2</v>
      </c>
      <c r="C18" s="59" t="s">
        <v>385</v>
      </c>
      <c r="D18" s="63"/>
      <c r="E18" s="56"/>
      <c r="F18" s="211" t="s">
        <v>830</v>
      </c>
      <c r="G18" s="90">
        <v>7452</v>
      </c>
      <c r="H18" s="133" t="s">
        <v>1741</v>
      </c>
      <c r="I18" s="59" t="s">
        <v>1720</v>
      </c>
      <c r="J18" s="103">
        <v>2</v>
      </c>
    </row>
    <row r="19" spans="1:10" ht="28.5" x14ac:dyDescent="0.25">
      <c r="A19" s="124">
        <v>17</v>
      </c>
      <c r="B19" s="59" t="s">
        <v>2</v>
      </c>
      <c r="C19" s="59" t="s">
        <v>385</v>
      </c>
      <c r="D19" s="63"/>
      <c r="E19" s="56"/>
      <c r="F19" s="211" t="s">
        <v>831</v>
      </c>
      <c r="G19" s="90">
        <v>8852.9969999999994</v>
      </c>
      <c r="H19" s="133" t="s">
        <v>1741</v>
      </c>
      <c r="I19" s="59" t="s">
        <v>1721</v>
      </c>
      <c r="J19" s="103">
        <v>6</v>
      </c>
    </row>
    <row r="21" spans="1:10" ht="28.5" x14ac:dyDescent="0.25">
      <c r="B21" s="92"/>
      <c r="C21" s="89" t="s">
        <v>1777</v>
      </c>
      <c r="D21" s="88" t="s">
        <v>1778</v>
      </c>
      <c r="E21" s="88" t="s">
        <v>1779</v>
      </c>
      <c r="F21" s="95" t="s">
        <v>1784</v>
      </c>
    </row>
    <row r="22" spans="1:10" x14ac:dyDescent="0.25">
      <c r="B22" s="89" t="s">
        <v>2</v>
      </c>
      <c r="C22" s="90">
        <f>COUNT(A3:A19)</f>
        <v>17</v>
      </c>
      <c r="D22" s="91">
        <f>SUM(G3:G19)</f>
        <v>88954.504899999985</v>
      </c>
      <c r="E22" s="91">
        <f>SUM(H3:H19)</f>
        <v>14415.3732</v>
      </c>
    </row>
    <row r="23" spans="1:10" x14ac:dyDescent="0.25">
      <c r="B23" s="89" t="s">
        <v>64</v>
      </c>
      <c r="C23" s="90" t="s">
        <v>1741</v>
      </c>
      <c r="D23" s="90" t="s">
        <v>1741</v>
      </c>
      <c r="E23" s="87" t="s">
        <v>1741</v>
      </c>
      <c r="G23" s="72"/>
    </row>
    <row r="24" spans="1:10" x14ac:dyDescent="0.25">
      <c r="B24" s="89" t="s">
        <v>1774</v>
      </c>
      <c r="C24" s="93">
        <f>SUM(C22:C23)</f>
        <v>17</v>
      </c>
      <c r="D24" s="94">
        <f>SUM(D22:D23)</f>
        <v>88954.504899999985</v>
      </c>
      <c r="E24" s="94">
        <f t="shared" ref="E24" si="0">SUM(E22:E23)</f>
        <v>14415.3732</v>
      </c>
    </row>
    <row r="25" spans="1:10" x14ac:dyDescent="0.25">
      <c r="B25" s="241" t="s">
        <v>1776</v>
      </c>
      <c r="C25" s="241"/>
      <c r="D25" s="241" t="str">
        <f>CONCATENATE(TEXT(SUM(D24:E24),"#,##0.0000")," Hectares")</f>
        <v>103,369.8781 Hectares</v>
      </c>
      <c r="E25" s="241"/>
    </row>
    <row r="27" spans="1:10" ht="28.5" x14ac:dyDescent="0.2">
      <c r="B27" s="142" t="s">
        <v>2487</v>
      </c>
      <c r="C27" s="144" t="s">
        <v>2488</v>
      </c>
      <c r="D27" s="144" t="s">
        <v>2489</v>
      </c>
    </row>
    <row r="28" spans="1:10" x14ac:dyDescent="0.2">
      <c r="B28" s="140" t="s">
        <v>2526</v>
      </c>
      <c r="C28" s="140">
        <f>COUNTIF(J3:J19,"1")</f>
        <v>0</v>
      </c>
      <c r="D28" s="140">
        <v>0</v>
      </c>
    </row>
    <row r="29" spans="1:10" ht="28.5" x14ac:dyDescent="0.2">
      <c r="B29" s="152" t="s">
        <v>2527</v>
      </c>
      <c r="C29" s="140">
        <f>COUNTIF(J3:J19,"2")</f>
        <v>3</v>
      </c>
      <c r="D29" s="140">
        <v>0</v>
      </c>
    </row>
    <row r="30" spans="1:10" ht="28.5" x14ac:dyDescent="0.2">
      <c r="B30" s="152" t="s">
        <v>2528</v>
      </c>
      <c r="C30" s="140">
        <f>COUNTIF(J3:J19,"3")</f>
        <v>10</v>
      </c>
      <c r="D30" s="140">
        <v>0</v>
      </c>
    </row>
    <row r="31" spans="1:10" x14ac:dyDescent="0.2">
      <c r="B31" s="140" t="s">
        <v>2529</v>
      </c>
      <c r="C31" s="140">
        <f>COUNTIF(J3:J19,"4")</f>
        <v>0</v>
      </c>
      <c r="D31" s="140">
        <v>0</v>
      </c>
    </row>
    <row r="32" spans="1:10" x14ac:dyDescent="0.2">
      <c r="B32" s="140" t="s">
        <v>2530</v>
      </c>
      <c r="C32" s="140">
        <f>COUNTIF(J3:J19,"5")</f>
        <v>0</v>
      </c>
      <c r="D32" s="140">
        <v>0</v>
      </c>
    </row>
    <row r="33" spans="2:4" x14ac:dyDescent="0.2">
      <c r="B33" s="140" t="s">
        <v>2531</v>
      </c>
      <c r="C33" s="140">
        <f>COUNTIF(J3:J19,"6")</f>
        <v>4</v>
      </c>
      <c r="D33" s="140">
        <v>0</v>
      </c>
    </row>
    <row r="34" spans="2:4" x14ac:dyDescent="0.2">
      <c r="B34" s="141" t="s">
        <v>2497</v>
      </c>
      <c r="C34" s="143">
        <f>SUM(C28:C33)</f>
        <v>17</v>
      </c>
      <c r="D34" s="143">
        <f>SUM(D28:D32)</f>
        <v>0</v>
      </c>
    </row>
    <row r="35" spans="2:4" x14ac:dyDescent="0.25">
      <c r="B35"/>
      <c r="C35"/>
      <c r="D35"/>
    </row>
    <row r="36" spans="2:4" ht="28.5" x14ac:dyDescent="0.2">
      <c r="B36" s="142" t="s">
        <v>2487</v>
      </c>
      <c r="C36" s="144" t="s">
        <v>2498</v>
      </c>
      <c r="D36" s="144" t="s">
        <v>2499</v>
      </c>
    </row>
    <row r="37" spans="2:4" x14ac:dyDescent="0.2">
      <c r="B37" s="140" t="s">
        <v>2526</v>
      </c>
      <c r="C37" s="150">
        <f>SUMIF(J3:J19,"1",G3:G19)+SUMIF(J3:J19,"1",H3:H19)</f>
        <v>0</v>
      </c>
      <c r="D37" s="140">
        <v>0</v>
      </c>
    </row>
    <row r="38" spans="2:4" ht="28.5" x14ac:dyDescent="0.2">
      <c r="B38" s="152" t="s">
        <v>2527</v>
      </c>
      <c r="C38" s="148">
        <f>SUMIF(J3:J19,"2",G3:G19)+SUMIF(J3:J19,"2",H3:H19)</f>
        <v>11435.0841</v>
      </c>
      <c r="D38" s="140">
        <v>0</v>
      </c>
    </row>
    <row r="39" spans="2:4" ht="28.5" x14ac:dyDescent="0.2">
      <c r="B39" s="152" t="s">
        <v>2528</v>
      </c>
      <c r="C39" s="145">
        <f>SUMIF(J3:J19,"3",G3:G19)+SUMIF(J3:J19,"3",H3:H19)</f>
        <v>64545.851600000002</v>
      </c>
      <c r="D39" s="140">
        <v>0</v>
      </c>
    </row>
    <row r="40" spans="2:4" x14ac:dyDescent="0.2">
      <c r="B40" s="140" t="s">
        <v>2529</v>
      </c>
      <c r="C40" s="145">
        <f>SUMIF(J3:J19,"4",G3:G19)+SUMIF(J3:J19,"4",H3:H19)</f>
        <v>0</v>
      </c>
      <c r="D40" s="140">
        <v>0</v>
      </c>
    </row>
    <row r="41" spans="2:4" x14ac:dyDescent="0.2">
      <c r="B41" s="140" t="s">
        <v>2530</v>
      </c>
      <c r="C41" s="148">
        <f>SUMIF(J3:J19,"5",G3:G19)+SUMIF(J3:J19,"5",H3:H19)</f>
        <v>0</v>
      </c>
      <c r="D41" s="140">
        <v>0</v>
      </c>
    </row>
    <row r="42" spans="2:4" x14ac:dyDescent="0.2">
      <c r="B42" s="140" t="s">
        <v>2531</v>
      </c>
      <c r="C42" s="148">
        <f>SUMIF(J3:J19,"6",G3:G19)+SUMIF(J3:J19,"6",H3:H19)</f>
        <v>27388.9424</v>
      </c>
      <c r="D42" s="140">
        <v>0</v>
      </c>
    </row>
    <row r="43" spans="2:4" x14ac:dyDescent="0.2">
      <c r="B43" s="141" t="s">
        <v>2497</v>
      </c>
      <c r="C43" s="146">
        <f>SUM(C37:C42)</f>
        <v>103369.8781</v>
      </c>
      <c r="D43" s="151">
        <f>SUM(D37:D41)</f>
        <v>0</v>
      </c>
    </row>
  </sheetData>
  <mergeCells count="3">
    <mergeCell ref="B25:C25"/>
    <mergeCell ref="D25:E25"/>
    <mergeCell ref="A1:J1"/>
  </mergeCells>
  <dataValidations count="3">
    <dataValidation type="list" allowBlank="1" showErrorMessage="1" sqref="D3:D19">
      <formula1>"NOT INDICATED,1990.0,1991.0,1992.0,1993.0,1994.0,1995.0,1996.0,1997.0,1998.0,1999.0,2000.0,2001.0,2002.0,2003.0,2004.0,2005.0,2006.0,2007.0,2008.0,2009.0,2010.0,2011.0,2012.0,2013.0,2014.0,2015.0,2016.0,2017.0,2018.0,2019.0,2020.0,2021.0,2022.0"</formula1>
    </dataValidation>
    <dataValidation type="list" allowBlank="1" showInputMessage="1" showErrorMessage="1" prompt="Click and enter a value from the list of items" sqref="B3:B19">
      <formula1>"CADT,CALT"</formula1>
    </dataValidation>
    <dataValidation type="list" allowBlank="1" showInputMessage="1" showErrorMessage="1" prompt="Click and enter a value from the list of items" sqref="C3:C19">
      <formula1>"APPROVED &amp; REGISTERED,APPROVED &amp; UNREGISTERED,ON PROCESS,FOR PROCESSING (w/app),FOR PROCESSING (w/out app)"</formula1>
    </dataValidation>
  </dataValidations>
  <pageMargins left="0.23622047244094491" right="0.23622047244094491" top="0.39370078740157483" bottom="0.23622047244094491" header="0" footer="0"/>
  <pageSetup paperSize="14" scale="69"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I78"/>
  <sheetViews>
    <sheetView workbookViewId="0">
      <pane ySplit="1" topLeftCell="A56" activePane="bottomLeft" state="frozen"/>
      <selection pane="bottomLeft" activeCell="F65" sqref="F65"/>
    </sheetView>
  </sheetViews>
  <sheetFormatPr defaultColWidth="14.42578125" defaultRowHeight="15" x14ac:dyDescent="0.25"/>
  <cols>
    <col min="1" max="1" width="5.5703125" style="17" bestFit="1" customWidth="1"/>
    <col min="2" max="2" width="18.140625" style="17" customWidth="1"/>
    <col min="3" max="3" width="23.42578125" style="17" bestFit="1" customWidth="1"/>
    <col min="4" max="4" width="21" style="17" customWidth="1"/>
    <col min="5" max="5" width="24" style="17" bestFit="1" customWidth="1"/>
    <col min="6" max="6" width="76.5703125" style="17" customWidth="1"/>
    <col min="7" max="8" width="21.7109375" style="17" bestFit="1" customWidth="1"/>
    <col min="9" max="9" width="0" style="17" hidden="1" customWidth="1"/>
    <col min="10" max="16384" width="14.42578125" style="17"/>
  </cols>
  <sheetData>
    <row r="1" spans="1:9" ht="19.5" x14ac:dyDescent="0.25">
      <c r="A1" s="247" t="s">
        <v>1725</v>
      </c>
      <c r="B1" s="247"/>
      <c r="C1" s="247"/>
      <c r="D1" s="247"/>
      <c r="E1" s="247"/>
      <c r="F1" s="247"/>
      <c r="G1" s="247"/>
      <c r="H1" s="247"/>
      <c r="I1" s="247"/>
    </row>
    <row r="2" spans="1:9" ht="85.5" x14ac:dyDescent="0.25">
      <c r="A2" s="19" t="s">
        <v>0</v>
      </c>
      <c r="B2" s="42" t="s">
        <v>1712</v>
      </c>
      <c r="C2" s="39" t="s">
        <v>1714</v>
      </c>
      <c r="D2" s="39" t="s">
        <v>1710</v>
      </c>
      <c r="E2" s="39" t="s">
        <v>1709</v>
      </c>
      <c r="F2" s="19" t="s">
        <v>1</v>
      </c>
      <c r="G2" s="39" t="s">
        <v>1722</v>
      </c>
      <c r="H2" s="39" t="s">
        <v>1956</v>
      </c>
      <c r="I2" s="19" t="s">
        <v>2486</v>
      </c>
    </row>
    <row r="3" spans="1:9" ht="28.5" x14ac:dyDescent="0.25">
      <c r="A3" s="59">
        <v>1</v>
      </c>
      <c r="B3" s="59" t="s">
        <v>2</v>
      </c>
      <c r="C3" s="59" t="s">
        <v>1701</v>
      </c>
      <c r="D3" s="134">
        <v>38757</v>
      </c>
      <c r="E3" s="59" t="s">
        <v>832</v>
      </c>
      <c r="F3" s="201" t="s">
        <v>2342</v>
      </c>
      <c r="G3" s="61">
        <v>6426.7245999999996</v>
      </c>
      <c r="H3" s="59" t="s">
        <v>833</v>
      </c>
      <c r="I3" s="103">
        <v>2</v>
      </c>
    </row>
    <row r="4" spans="1:9" ht="28.5" x14ac:dyDescent="0.25">
      <c r="A4" s="59">
        <v>2</v>
      </c>
      <c r="B4" s="59" t="s">
        <v>2</v>
      </c>
      <c r="C4" s="59" t="s">
        <v>1701</v>
      </c>
      <c r="D4" s="134">
        <v>40393</v>
      </c>
      <c r="E4" s="20" t="s">
        <v>2584</v>
      </c>
      <c r="F4" s="202" t="s">
        <v>834</v>
      </c>
      <c r="G4" s="61">
        <v>2.0596000000000001</v>
      </c>
      <c r="H4" s="59" t="s">
        <v>760</v>
      </c>
      <c r="I4" s="103">
        <v>1</v>
      </c>
    </row>
    <row r="5" spans="1:9" ht="28.5" x14ac:dyDescent="0.25">
      <c r="A5" s="59">
        <v>3</v>
      </c>
      <c r="B5" s="59" t="s">
        <v>2</v>
      </c>
      <c r="C5" s="59" t="s">
        <v>1701</v>
      </c>
      <c r="D5" s="134">
        <v>38337</v>
      </c>
      <c r="E5" s="59" t="s">
        <v>835</v>
      </c>
      <c r="F5" s="202" t="s">
        <v>836</v>
      </c>
      <c r="G5" s="61">
        <v>1748.8972000000001</v>
      </c>
      <c r="H5" s="59" t="s">
        <v>837</v>
      </c>
      <c r="I5" s="103">
        <v>5</v>
      </c>
    </row>
    <row r="6" spans="1:9" ht="28.5" x14ac:dyDescent="0.25">
      <c r="A6" s="59">
        <v>4</v>
      </c>
      <c r="B6" s="59" t="s">
        <v>2</v>
      </c>
      <c r="C6" s="59" t="s">
        <v>1701</v>
      </c>
      <c r="D6" s="59">
        <v>2015</v>
      </c>
      <c r="E6" s="40" t="s">
        <v>838</v>
      </c>
      <c r="F6" s="202" t="s">
        <v>839</v>
      </c>
      <c r="G6" s="110">
        <v>19437.61</v>
      </c>
      <c r="H6" s="40" t="s">
        <v>840</v>
      </c>
      <c r="I6" s="103">
        <v>1</v>
      </c>
    </row>
    <row r="7" spans="1:9" ht="28.5" x14ac:dyDescent="0.25">
      <c r="A7" s="59">
        <v>5</v>
      </c>
      <c r="B7" s="59" t="s">
        <v>2</v>
      </c>
      <c r="C7" s="59" t="s">
        <v>1701</v>
      </c>
      <c r="D7" s="59">
        <v>2017</v>
      </c>
      <c r="E7" s="22" t="s">
        <v>2583</v>
      </c>
      <c r="F7" s="202" t="s">
        <v>849</v>
      </c>
      <c r="G7" s="110">
        <v>10578.58</v>
      </c>
      <c r="H7" s="40" t="s">
        <v>833</v>
      </c>
      <c r="I7" s="103">
        <v>2</v>
      </c>
    </row>
    <row r="8" spans="1:9" ht="28.5" x14ac:dyDescent="0.25">
      <c r="A8" s="59">
        <v>6</v>
      </c>
      <c r="B8" s="59" t="s">
        <v>2</v>
      </c>
      <c r="C8" s="59" t="s">
        <v>1700</v>
      </c>
      <c r="D8" s="59">
        <v>2008</v>
      </c>
      <c r="E8" s="40" t="s">
        <v>841</v>
      </c>
      <c r="F8" s="202" t="s">
        <v>842</v>
      </c>
      <c r="G8" s="110">
        <v>8240.41</v>
      </c>
      <c r="H8" s="40" t="s">
        <v>843</v>
      </c>
      <c r="I8" s="103">
        <v>6</v>
      </c>
    </row>
    <row r="9" spans="1:9" ht="28.5" x14ac:dyDescent="0.25">
      <c r="A9" s="59">
        <v>7</v>
      </c>
      <c r="B9" s="59" t="s">
        <v>2</v>
      </c>
      <c r="C9" s="59" t="s">
        <v>1700</v>
      </c>
      <c r="D9" s="59">
        <v>2015</v>
      </c>
      <c r="E9" s="40" t="s">
        <v>844</v>
      </c>
      <c r="F9" s="202" t="s">
        <v>845</v>
      </c>
      <c r="G9" s="110">
        <v>646.54</v>
      </c>
      <c r="H9" s="40" t="s">
        <v>760</v>
      </c>
      <c r="I9" s="103">
        <v>3</v>
      </c>
    </row>
    <row r="10" spans="1:9" ht="28.5" x14ac:dyDescent="0.25">
      <c r="A10" s="59">
        <v>8</v>
      </c>
      <c r="B10" s="59" t="s">
        <v>2</v>
      </c>
      <c r="C10" s="59" t="s">
        <v>1700</v>
      </c>
      <c r="D10" s="59">
        <v>2015</v>
      </c>
      <c r="E10" s="40" t="s">
        <v>846</v>
      </c>
      <c r="F10" s="202" t="s">
        <v>847</v>
      </c>
      <c r="G10" s="110">
        <v>1382.52</v>
      </c>
      <c r="H10" s="40" t="s">
        <v>848</v>
      </c>
      <c r="I10" s="103">
        <v>6</v>
      </c>
    </row>
    <row r="11" spans="1:9" ht="28.5" x14ac:dyDescent="0.25">
      <c r="A11" s="59">
        <v>9</v>
      </c>
      <c r="B11" s="57" t="s">
        <v>2</v>
      </c>
      <c r="C11" s="57" t="s">
        <v>1700</v>
      </c>
      <c r="D11" s="134">
        <v>44604</v>
      </c>
      <c r="E11" s="21" t="s">
        <v>2582</v>
      </c>
      <c r="F11" s="202" t="s">
        <v>850</v>
      </c>
      <c r="G11" s="117">
        <v>2110.73</v>
      </c>
      <c r="H11" s="135" t="s">
        <v>851</v>
      </c>
      <c r="I11" s="103">
        <v>5</v>
      </c>
    </row>
    <row r="12" spans="1:9" ht="28.5" x14ac:dyDescent="0.25">
      <c r="A12" s="59">
        <v>10</v>
      </c>
      <c r="B12" s="57" t="s">
        <v>2</v>
      </c>
      <c r="C12" s="57" t="s">
        <v>1700</v>
      </c>
      <c r="D12" s="134">
        <v>44908</v>
      </c>
      <c r="E12" s="21" t="s">
        <v>2581</v>
      </c>
      <c r="F12" s="201" t="s">
        <v>2580</v>
      </c>
      <c r="G12" s="220">
        <v>2628.585</v>
      </c>
      <c r="H12" s="57" t="s">
        <v>853</v>
      </c>
      <c r="I12" s="103">
        <v>5</v>
      </c>
    </row>
    <row r="13" spans="1:9" x14ac:dyDescent="0.25">
      <c r="A13" s="59">
        <v>11</v>
      </c>
      <c r="B13" s="57" t="s">
        <v>2</v>
      </c>
      <c r="C13" s="57" t="s">
        <v>385</v>
      </c>
      <c r="D13" s="136"/>
      <c r="E13" s="57"/>
      <c r="F13" s="202" t="s">
        <v>854</v>
      </c>
      <c r="G13" s="57">
        <v>883.38</v>
      </c>
      <c r="H13" s="57" t="s">
        <v>760</v>
      </c>
      <c r="I13" s="103">
        <v>5</v>
      </c>
    </row>
    <row r="14" spans="1:9" ht="28.5" x14ac:dyDescent="0.25">
      <c r="A14" s="59">
        <v>12</v>
      </c>
      <c r="B14" s="57" t="s">
        <v>2</v>
      </c>
      <c r="C14" s="57" t="s">
        <v>385</v>
      </c>
      <c r="D14" s="136"/>
      <c r="E14" s="57"/>
      <c r="F14" s="202" t="s">
        <v>855</v>
      </c>
      <c r="G14" s="58">
        <v>1500</v>
      </c>
      <c r="H14" s="57" t="s">
        <v>853</v>
      </c>
      <c r="I14" s="103">
        <v>5</v>
      </c>
    </row>
    <row r="15" spans="1:9" x14ac:dyDescent="0.25">
      <c r="A15" s="59">
        <v>13</v>
      </c>
      <c r="B15" s="57" t="s">
        <v>2</v>
      </c>
      <c r="C15" s="57" t="s">
        <v>385</v>
      </c>
      <c r="D15" s="136"/>
      <c r="E15" s="57"/>
      <c r="F15" s="202" t="s">
        <v>856</v>
      </c>
      <c r="G15" s="58">
        <v>9500</v>
      </c>
      <c r="H15" s="117" t="s">
        <v>852</v>
      </c>
      <c r="I15" s="103">
        <v>5</v>
      </c>
    </row>
    <row r="16" spans="1:9" ht="42.75" x14ac:dyDescent="0.25">
      <c r="A16" s="59">
        <v>14</v>
      </c>
      <c r="B16" s="57" t="s">
        <v>2</v>
      </c>
      <c r="C16" s="57" t="s">
        <v>385</v>
      </c>
      <c r="D16" s="136"/>
      <c r="E16" s="57"/>
      <c r="F16" s="202" t="s">
        <v>857</v>
      </c>
      <c r="G16" s="58">
        <v>16479</v>
      </c>
      <c r="H16" s="57" t="s">
        <v>852</v>
      </c>
      <c r="I16" s="103">
        <v>6</v>
      </c>
    </row>
    <row r="17" spans="1:9" x14ac:dyDescent="0.25">
      <c r="A17" s="59">
        <v>15</v>
      </c>
      <c r="B17" s="57" t="s">
        <v>2</v>
      </c>
      <c r="C17" s="57" t="s">
        <v>385</v>
      </c>
      <c r="D17" s="136"/>
      <c r="E17" s="57"/>
      <c r="F17" s="202" t="s">
        <v>858</v>
      </c>
      <c r="G17" s="58">
        <v>6186</v>
      </c>
      <c r="H17" s="57" t="s">
        <v>833</v>
      </c>
      <c r="I17" s="103">
        <v>2</v>
      </c>
    </row>
    <row r="18" spans="1:9" ht="28.5" x14ac:dyDescent="0.25">
      <c r="A18" s="59">
        <v>16</v>
      </c>
      <c r="B18" s="57" t="s">
        <v>2</v>
      </c>
      <c r="C18" s="57" t="s">
        <v>385</v>
      </c>
      <c r="D18" s="136"/>
      <c r="E18" s="57"/>
      <c r="F18" s="202" t="s">
        <v>859</v>
      </c>
      <c r="G18" s="58">
        <v>5000</v>
      </c>
      <c r="H18" s="57" t="s">
        <v>852</v>
      </c>
      <c r="I18" s="103">
        <v>6</v>
      </c>
    </row>
    <row r="19" spans="1:9" ht="85.5" x14ac:dyDescent="0.25">
      <c r="A19" s="59">
        <v>17</v>
      </c>
      <c r="B19" s="57" t="s">
        <v>2</v>
      </c>
      <c r="C19" s="57" t="s">
        <v>385</v>
      </c>
      <c r="D19" s="136"/>
      <c r="E19" s="57"/>
      <c r="F19" s="202" t="s">
        <v>860</v>
      </c>
      <c r="G19" s="58">
        <v>40000</v>
      </c>
      <c r="H19" s="57" t="s">
        <v>861</v>
      </c>
      <c r="I19" s="103">
        <v>3</v>
      </c>
    </row>
    <row r="20" spans="1:9" x14ac:dyDescent="0.25">
      <c r="A20" s="59">
        <v>18</v>
      </c>
      <c r="B20" s="57" t="s">
        <v>2</v>
      </c>
      <c r="C20" s="57" t="s">
        <v>1713</v>
      </c>
      <c r="D20" s="136"/>
      <c r="E20" s="57"/>
      <c r="F20" s="202" t="s">
        <v>862</v>
      </c>
      <c r="G20" s="57">
        <v>100</v>
      </c>
      <c r="H20" s="57" t="s">
        <v>760</v>
      </c>
      <c r="I20" s="103">
        <v>5</v>
      </c>
    </row>
    <row r="21" spans="1:9" ht="28.5" x14ac:dyDescent="0.25">
      <c r="A21" s="59">
        <v>19</v>
      </c>
      <c r="B21" s="57" t="s">
        <v>2</v>
      </c>
      <c r="C21" s="57" t="s">
        <v>1713</v>
      </c>
      <c r="D21" s="136"/>
      <c r="E21" s="57"/>
      <c r="F21" s="202" t="s">
        <v>863</v>
      </c>
      <c r="G21" s="58">
        <v>2100</v>
      </c>
      <c r="H21" s="57" t="s">
        <v>853</v>
      </c>
      <c r="I21" s="103">
        <v>5</v>
      </c>
    </row>
    <row r="22" spans="1:9" ht="28.5" x14ac:dyDescent="0.25">
      <c r="A22" s="59">
        <v>20</v>
      </c>
      <c r="B22" s="57" t="s">
        <v>2</v>
      </c>
      <c r="C22" s="57" t="s">
        <v>1713</v>
      </c>
      <c r="D22" s="136"/>
      <c r="E22" s="57"/>
      <c r="F22" s="202" t="s">
        <v>864</v>
      </c>
      <c r="G22" s="57">
        <v>100</v>
      </c>
      <c r="H22" s="57" t="s">
        <v>853</v>
      </c>
      <c r="I22" s="103">
        <v>5</v>
      </c>
    </row>
    <row r="23" spans="1:9" ht="28.5" x14ac:dyDescent="0.25">
      <c r="A23" s="59">
        <v>21</v>
      </c>
      <c r="B23" s="57" t="s">
        <v>2</v>
      </c>
      <c r="C23" s="57" t="s">
        <v>1713</v>
      </c>
      <c r="D23" s="136"/>
      <c r="E23" s="57"/>
      <c r="F23" s="202" t="s">
        <v>865</v>
      </c>
      <c r="G23" s="58">
        <v>2100</v>
      </c>
      <c r="H23" s="57" t="s">
        <v>853</v>
      </c>
      <c r="I23" s="103">
        <v>5</v>
      </c>
    </row>
    <row r="24" spans="1:9" ht="28.5" x14ac:dyDescent="0.25">
      <c r="A24" s="59">
        <v>22</v>
      </c>
      <c r="B24" s="57" t="s">
        <v>2</v>
      </c>
      <c r="C24" s="57" t="s">
        <v>1713</v>
      </c>
      <c r="D24" s="57"/>
      <c r="E24" s="57"/>
      <c r="F24" s="202" t="s">
        <v>866</v>
      </c>
      <c r="G24" s="58">
        <v>5000</v>
      </c>
      <c r="H24" s="57" t="s">
        <v>861</v>
      </c>
      <c r="I24" s="103">
        <v>5</v>
      </c>
    </row>
    <row r="25" spans="1:9" ht="28.5" x14ac:dyDescent="0.25">
      <c r="A25" s="59">
        <v>23</v>
      </c>
      <c r="B25" s="57" t="s">
        <v>2</v>
      </c>
      <c r="C25" s="57" t="s">
        <v>1713</v>
      </c>
      <c r="D25" s="57"/>
      <c r="E25" s="57"/>
      <c r="F25" s="202" t="s">
        <v>867</v>
      </c>
      <c r="G25" s="58">
        <v>3300</v>
      </c>
      <c r="H25" s="57" t="s">
        <v>852</v>
      </c>
      <c r="I25" s="103">
        <v>5</v>
      </c>
    </row>
    <row r="26" spans="1:9" ht="28.5" x14ac:dyDescent="0.25">
      <c r="A26" s="59">
        <v>24</v>
      </c>
      <c r="B26" s="57" t="s">
        <v>2</v>
      </c>
      <c r="C26" s="57" t="s">
        <v>1713</v>
      </c>
      <c r="D26" s="57"/>
      <c r="E26" s="57"/>
      <c r="F26" s="202" t="s">
        <v>868</v>
      </c>
      <c r="G26" s="58">
        <v>900</v>
      </c>
      <c r="H26" s="57" t="s">
        <v>853</v>
      </c>
      <c r="I26" s="103">
        <v>5</v>
      </c>
    </row>
    <row r="27" spans="1:9" ht="28.5" x14ac:dyDescent="0.25">
      <c r="A27" s="59">
        <v>25</v>
      </c>
      <c r="B27" s="57" t="s">
        <v>2</v>
      </c>
      <c r="C27" s="57" t="s">
        <v>1713</v>
      </c>
      <c r="D27" s="57"/>
      <c r="E27" s="57"/>
      <c r="F27" s="202" t="s">
        <v>869</v>
      </c>
      <c r="G27" s="58">
        <v>2500</v>
      </c>
      <c r="H27" s="57" t="s">
        <v>852</v>
      </c>
      <c r="I27" s="103">
        <v>5</v>
      </c>
    </row>
    <row r="28" spans="1:9" ht="42.75" x14ac:dyDescent="0.25">
      <c r="A28" s="59">
        <v>26</v>
      </c>
      <c r="B28" s="57" t="s">
        <v>2</v>
      </c>
      <c r="C28" s="57" t="s">
        <v>1713</v>
      </c>
      <c r="D28" s="57"/>
      <c r="E28" s="57"/>
      <c r="F28" s="202" t="s">
        <v>870</v>
      </c>
      <c r="G28" s="58">
        <v>5000</v>
      </c>
      <c r="H28" s="57" t="s">
        <v>852</v>
      </c>
      <c r="I28" s="103">
        <v>5</v>
      </c>
    </row>
    <row r="29" spans="1:9" x14ac:dyDescent="0.25">
      <c r="A29" s="59">
        <v>27</v>
      </c>
      <c r="B29" s="57" t="s">
        <v>2</v>
      </c>
      <c r="C29" s="57" t="s">
        <v>1713</v>
      </c>
      <c r="D29" s="57"/>
      <c r="E29" s="57"/>
      <c r="F29" s="202" t="s">
        <v>871</v>
      </c>
      <c r="G29" s="58">
        <v>3500</v>
      </c>
      <c r="H29" s="57" t="s">
        <v>852</v>
      </c>
      <c r="I29" s="103">
        <v>5</v>
      </c>
    </row>
    <row r="30" spans="1:9" x14ac:dyDescent="0.25">
      <c r="A30" s="59">
        <v>28</v>
      </c>
      <c r="B30" s="57" t="s">
        <v>2</v>
      </c>
      <c r="C30" s="57" t="s">
        <v>1713</v>
      </c>
      <c r="D30" s="136"/>
      <c r="E30" s="57"/>
      <c r="F30" s="202" t="s">
        <v>872</v>
      </c>
      <c r="G30" s="58">
        <v>1600</v>
      </c>
      <c r="H30" s="57" t="s">
        <v>852</v>
      </c>
      <c r="I30" s="103">
        <v>5</v>
      </c>
    </row>
    <row r="31" spans="1:9" x14ac:dyDescent="0.25">
      <c r="A31" s="59">
        <v>29</v>
      </c>
      <c r="B31" s="57" t="s">
        <v>2</v>
      </c>
      <c r="C31" s="57" t="s">
        <v>1713</v>
      </c>
      <c r="D31" s="136"/>
      <c r="E31" s="57"/>
      <c r="F31" s="202" t="s">
        <v>873</v>
      </c>
      <c r="G31" s="58">
        <v>3000</v>
      </c>
      <c r="H31" s="57" t="s">
        <v>874</v>
      </c>
      <c r="I31" s="103">
        <v>1</v>
      </c>
    </row>
    <row r="32" spans="1:9" x14ac:dyDescent="0.25">
      <c r="A32" s="59">
        <v>30</v>
      </c>
      <c r="B32" s="57" t="s">
        <v>2</v>
      </c>
      <c r="C32" s="57" t="s">
        <v>1713</v>
      </c>
      <c r="D32" s="136"/>
      <c r="E32" s="57"/>
      <c r="F32" s="202" t="s">
        <v>875</v>
      </c>
      <c r="G32" s="58">
        <v>5000</v>
      </c>
      <c r="H32" s="57" t="s">
        <v>874</v>
      </c>
      <c r="I32" s="103">
        <v>1</v>
      </c>
    </row>
    <row r="33" spans="1:9" x14ac:dyDescent="0.25">
      <c r="A33" s="59">
        <v>31</v>
      </c>
      <c r="B33" s="57" t="s">
        <v>2</v>
      </c>
      <c r="C33" s="57" t="s">
        <v>1713</v>
      </c>
      <c r="D33" s="136"/>
      <c r="E33" s="57"/>
      <c r="F33" s="202" t="s">
        <v>876</v>
      </c>
      <c r="G33" s="58">
        <v>15000</v>
      </c>
      <c r="H33" s="57" t="s">
        <v>874</v>
      </c>
      <c r="I33" s="103">
        <v>1</v>
      </c>
    </row>
    <row r="34" spans="1:9" x14ac:dyDescent="0.25">
      <c r="A34" s="59">
        <v>32</v>
      </c>
      <c r="B34" s="57" t="s">
        <v>2</v>
      </c>
      <c r="C34" s="57" t="s">
        <v>1713</v>
      </c>
      <c r="D34" s="136"/>
      <c r="E34" s="57"/>
      <c r="F34" s="202" t="s">
        <v>877</v>
      </c>
      <c r="G34" s="58">
        <v>5000</v>
      </c>
      <c r="H34" s="57" t="s">
        <v>874</v>
      </c>
      <c r="I34" s="103">
        <v>1</v>
      </c>
    </row>
    <row r="35" spans="1:9" ht="28.5" x14ac:dyDescent="0.25">
      <c r="A35" s="59">
        <v>33</v>
      </c>
      <c r="B35" s="57" t="s">
        <v>2</v>
      </c>
      <c r="C35" s="57" t="s">
        <v>1713</v>
      </c>
      <c r="D35" s="136"/>
      <c r="E35" s="57"/>
      <c r="F35" s="202" t="s">
        <v>878</v>
      </c>
      <c r="G35" s="58">
        <v>3000</v>
      </c>
      <c r="H35" s="57" t="s">
        <v>852</v>
      </c>
      <c r="I35" s="103">
        <v>6</v>
      </c>
    </row>
    <row r="36" spans="1:9" x14ac:dyDescent="0.25">
      <c r="A36" s="59">
        <v>34</v>
      </c>
      <c r="B36" s="57" t="s">
        <v>2</v>
      </c>
      <c r="C36" s="57" t="s">
        <v>1713</v>
      </c>
      <c r="D36" s="136"/>
      <c r="E36" s="57"/>
      <c r="F36" s="202" t="s">
        <v>879</v>
      </c>
      <c r="G36" s="58">
        <v>2500</v>
      </c>
      <c r="H36" s="57" t="s">
        <v>760</v>
      </c>
      <c r="I36" s="103">
        <v>1</v>
      </c>
    </row>
    <row r="37" spans="1:9" x14ac:dyDescent="0.25">
      <c r="A37" s="59">
        <v>35</v>
      </c>
      <c r="B37" s="57" t="s">
        <v>2</v>
      </c>
      <c r="C37" s="57" t="s">
        <v>1713</v>
      </c>
      <c r="D37" s="136"/>
      <c r="E37" s="57"/>
      <c r="F37" s="202" t="s">
        <v>880</v>
      </c>
      <c r="G37" s="57">
        <v>2000</v>
      </c>
      <c r="H37" s="57" t="s">
        <v>760</v>
      </c>
      <c r="I37" s="103">
        <v>1</v>
      </c>
    </row>
    <row r="38" spans="1:9" x14ac:dyDescent="0.25">
      <c r="A38" s="59">
        <v>36</v>
      </c>
      <c r="B38" s="57" t="s">
        <v>2</v>
      </c>
      <c r="C38" s="57" t="s">
        <v>1713</v>
      </c>
      <c r="D38" s="136"/>
      <c r="E38" s="57"/>
      <c r="F38" s="202" t="s">
        <v>881</v>
      </c>
      <c r="G38" s="58">
        <v>9000</v>
      </c>
      <c r="H38" s="57" t="s">
        <v>852</v>
      </c>
      <c r="I38" s="103">
        <v>2</v>
      </c>
    </row>
    <row r="39" spans="1:9" x14ac:dyDescent="0.25">
      <c r="A39" s="59">
        <v>37</v>
      </c>
      <c r="B39" s="57" t="s">
        <v>2</v>
      </c>
      <c r="C39" s="57" t="s">
        <v>1713</v>
      </c>
      <c r="D39" s="136"/>
      <c r="E39" s="57"/>
      <c r="F39" s="202" t="s">
        <v>882</v>
      </c>
      <c r="G39" s="58">
        <v>2000</v>
      </c>
      <c r="H39" s="57" t="s">
        <v>760</v>
      </c>
      <c r="I39" s="103">
        <v>2</v>
      </c>
    </row>
    <row r="40" spans="1:9" x14ac:dyDescent="0.25">
      <c r="A40" s="59">
        <v>38</v>
      </c>
      <c r="B40" s="57" t="s">
        <v>2</v>
      </c>
      <c r="C40" s="57" t="s">
        <v>1713</v>
      </c>
      <c r="D40" s="136"/>
      <c r="E40" s="57"/>
      <c r="F40" s="202" t="s">
        <v>883</v>
      </c>
      <c r="G40" s="58">
        <v>10000</v>
      </c>
      <c r="H40" s="57" t="s">
        <v>852</v>
      </c>
      <c r="I40" s="103">
        <v>2</v>
      </c>
    </row>
    <row r="41" spans="1:9" x14ac:dyDescent="0.25">
      <c r="A41" s="59">
        <v>39</v>
      </c>
      <c r="B41" s="57" t="s">
        <v>2</v>
      </c>
      <c r="C41" s="57" t="s">
        <v>1713</v>
      </c>
      <c r="D41" s="136"/>
      <c r="E41" s="57"/>
      <c r="F41" s="202" t="s">
        <v>884</v>
      </c>
      <c r="G41" s="58">
        <v>600</v>
      </c>
      <c r="H41" s="57" t="s">
        <v>760</v>
      </c>
      <c r="I41" s="103">
        <v>2</v>
      </c>
    </row>
    <row r="42" spans="1:9" x14ac:dyDescent="0.25">
      <c r="A42" s="59">
        <v>40</v>
      </c>
      <c r="B42" s="57" t="s">
        <v>2</v>
      </c>
      <c r="C42" s="57" t="s">
        <v>1713</v>
      </c>
      <c r="D42" s="57"/>
      <c r="E42" s="57"/>
      <c r="F42" s="202" t="s">
        <v>885</v>
      </c>
      <c r="G42" s="58">
        <v>7000</v>
      </c>
      <c r="H42" s="57" t="s">
        <v>852</v>
      </c>
      <c r="I42" s="103">
        <v>2</v>
      </c>
    </row>
    <row r="43" spans="1:9" x14ac:dyDescent="0.25">
      <c r="A43" s="59">
        <v>41</v>
      </c>
      <c r="B43" s="57" t="s">
        <v>2</v>
      </c>
      <c r="C43" s="57" t="s">
        <v>1713</v>
      </c>
      <c r="D43" s="136"/>
      <c r="E43" s="57"/>
      <c r="F43" s="202" t="s">
        <v>886</v>
      </c>
      <c r="G43" s="58">
        <v>3000</v>
      </c>
      <c r="H43" s="57" t="s">
        <v>852</v>
      </c>
      <c r="I43" s="103">
        <v>2</v>
      </c>
    </row>
    <row r="44" spans="1:9" x14ac:dyDescent="0.25">
      <c r="A44" s="59">
        <v>42</v>
      </c>
      <c r="B44" s="57" t="s">
        <v>2</v>
      </c>
      <c r="C44" s="57" t="s">
        <v>1713</v>
      </c>
      <c r="D44" s="136"/>
      <c r="E44" s="57"/>
      <c r="F44" s="202" t="s">
        <v>887</v>
      </c>
      <c r="G44" s="58">
        <v>3000</v>
      </c>
      <c r="H44" s="57" t="s">
        <v>852</v>
      </c>
      <c r="I44" s="103">
        <v>2</v>
      </c>
    </row>
    <row r="45" spans="1:9" ht="28.5" x14ac:dyDescent="0.25">
      <c r="A45" s="59">
        <v>43</v>
      </c>
      <c r="B45" s="57" t="s">
        <v>2</v>
      </c>
      <c r="C45" s="57" t="s">
        <v>1713</v>
      </c>
      <c r="D45" s="136"/>
      <c r="E45" s="57"/>
      <c r="F45" s="202" t="s">
        <v>888</v>
      </c>
      <c r="G45" s="58">
        <v>3000</v>
      </c>
      <c r="H45" s="135" t="s">
        <v>852</v>
      </c>
      <c r="I45" s="103">
        <v>6</v>
      </c>
    </row>
    <row r="46" spans="1:9" ht="28.5" x14ac:dyDescent="0.25">
      <c r="A46" s="59">
        <v>44</v>
      </c>
      <c r="B46" s="57" t="s">
        <v>2</v>
      </c>
      <c r="C46" s="57" t="s">
        <v>1713</v>
      </c>
      <c r="D46" s="136"/>
      <c r="E46" s="57"/>
      <c r="F46" s="202" t="s">
        <v>889</v>
      </c>
      <c r="G46" s="58">
        <v>6000</v>
      </c>
      <c r="H46" s="135" t="s">
        <v>852</v>
      </c>
      <c r="I46" s="103">
        <v>6</v>
      </c>
    </row>
    <row r="47" spans="1:9" x14ac:dyDescent="0.25">
      <c r="A47" s="59">
        <v>45</v>
      </c>
      <c r="B47" s="57" t="s">
        <v>2</v>
      </c>
      <c r="C47" s="57" t="s">
        <v>1713</v>
      </c>
      <c r="D47" s="136"/>
      <c r="E47" s="57"/>
      <c r="F47" s="202" t="s">
        <v>890</v>
      </c>
      <c r="G47" s="58">
        <v>9000</v>
      </c>
      <c r="H47" s="135" t="s">
        <v>852</v>
      </c>
      <c r="I47" s="103">
        <v>6</v>
      </c>
    </row>
    <row r="48" spans="1:9" x14ac:dyDescent="0.25">
      <c r="A48" s="59">
        <v>46</v>
      </c>
      <c r="B48" s="57" t="s">
        <v>2</v>
      </c>
      <c r="C48" s="57" t="s">
        <v>1713</v>
      </c>
      <c r="D48" s="136"/>
      <c r="E48" s="57"/>
      <c r="F48" s="202" t="s">
        <v>891</v>
      </c>
      <c r="G48" s="58">
        <v>4000</v>
      </c>
      <c r="H48" s="135" t="s">
        <v>852</v>
      </c>
      <c r="I48" s="103">
        <v>6</v>
      </c>
    </row>
    <row r="49" spans="1:9" x14ac:dyDescent="0.25">
      <c r="A49" s="59">
        <v>47</v>
      </c>
      <c r="B49" s="57" t="s">
        <v>2</v>
      </c>
      <c r="C49" s="57" t="s">
        <v>1713</v>
      </c>
      <c r="D49" s="57"/>
      <c r="E49" s="57"/>
      <c r="F49" s="202" t="s">
        <v>892</v>
      </c>
      <c r="G49" s="58">
        <v>1500</v>
      </c>
      <c r="H49" s="135" t="s">
        <v>852</v>
      </c>
      <c r="I49" s="103">
        <v>6</v>
      </c>
    </row>
    <row r="50" spans="1:9" x14ac:dyDescent="0.25">
      <c r="A50" s="59">
        <v>48</v>
      </c>
      <c r="B50" s="57" t="s">
        <v>2</v>
      </c>
      <c r="C50" s="57" t="s">
        <v>1713</v>
      </c>
      <c r="D50" s="57"/>
      <c r="E50" s="57"/>
      <c r="F50" s="202" t="s">
        <v>893</v>
      </c>
      <c r="G50" s="58">
        <v>3000</v>
      </c>
      <c r="H50" s="135" t="s">
        <v>852</v>
      </c>
      <c r="I50" s="103">
        <v>6</v>
      </c>
    </row>
    <row r="51" spans="1:9" x14ac:dyDescent="0.25">
      <c r="A51" s="59">
        <v>49</v>
      </c>
      <c r="B51" s="57" t="s">
        <v>2</v>
      </c>
      <c r="C51" s="57" t="s">
        <v>1713</v>
      </c>
      <c r="D51" s="57"/>
      <c r="E51" s="57"/>
      <c r="F51" s="202" t="s">
        <v>894</v>
      </c>
      <c r="G51" s="58">
        <v>1800</v>
      </c>
      <c r="H51" s="135" t="s">
        <v>852</v>
      </c>
      <c r="I51" s="103">
        <v>6</v>
      </c>
    </row>
    <row r="52" spans="1:9" x14ac:dyDescent="0.25">
      <c r="A52" s="59">
        <v>50</v>
      </c>
      <c r="B52" s="57" t="s">
        <v>2</v>
      </c>
      <c r="C52" s="57" t="s">
        <v>1713</v>
      </c>
      <c r="D52" s="57"/>
      <c r="E52" s="57"/>
      <c r="F52" s="202" t="s">
        <v>2063</v>
      </c>
      <c r="G52" s="58">
        <v>9000</v>
      </c>
      <c r="H52" s="135" t="s">
        <v>852</v>
      </c>
      <c r="I52" s="103">
        <v>6</v>
      </c>
    </row>
    <row r="53" spans="1:9" x14ac:dyDescent="0.25">
      <c r="A53" s="59">
        <v>51</v>
      </c>
      <c r="B53" s="57" t="s">
        <v>2</v>
      </c>
      <c r="C53" s="57" t="s">
        <v>1713</v>
      </c>
      <c r="D53" s="57"/>
      <c r="E53" s="57"/>
      <c r="F53" s="202" t="s">
        <v>1957</v>
      </c>
      <c r="G53" s="58">
        <v>5000</v>
      </c>
      <c r="H53" s="135" t="s">
        <v>852</v>
      </c>
      <c r="I53" s="103">
        <v>6</v>
      </c>
    </row>
    <row r="55" spans="1:9" ht="28.5" x14ac:dyDescent="0.25">
      <c r="B55" s="89"/>
      <c r="C55" s="89" t="s">
        <v>1777</v>
      </c>
      <c r="D55" s="88" t="s">
        <v>1778</v>
      </c>
      <c r="E55" s="88" t="s">
        <v>1779</v>
      </c>
      <c r="F55" s="96" t="s">
        <v>1784</v>
      </c>
    </row>
    <row r="56" spans="1:9" x14ac:dyDescent="0.25">
      <c r="B56" s="89" t="s">
        <v>2</v>
      </c>
      <c r="C56" s="90">
        <f>COUNT(A3:A53)</f>
        <v>51</v>
      </c>
      <c r="D56" s="91">
        <f>SUM(G3:G53)</f>
        <v>271351.03639999998</v>
      </c>
      <c r="E56" s="91" t="s">
        <v>1741</v>
      </c>
      <c r="G56" s="71"/>
    </row>
    <row r="57" spans="1:9" x14ac:dyDescent="0.25">
      <c r="B57" s="89" t="s">
        <v>64</v>
      </c>
      <c r="C57" s="90" t="s">
        <v>1741</v>
      </c>
      <c r="D57" s="90" t="s">
        <v>1741</v>
      </c>
      <c r="E57" s="87" t="s">
        <v>1741</v>
      </c>
    </row>
    <row r="58" spans="1:9" x14ac:dyDescent="0.25">
      <c r="B58" s="89" t="s">
        <v>1774</v>
      </c>
      <c r="C58" s="93">
        <f>SUM(C56:C57)</f>
        <v>51</v>
      </c>
      <c r="D58" s="94">
        <f>SUM(D56:D57)</f>
        <v>271351.03639999998</v>
      </c>
      <c r="E58" s="94" t="s">
        <v>1741</v>
      </c>
    </row>
    <row r="59" spans="1:9" x14ac:dyDescent="0.25">
      <c r="B59" s="241" t="s">
        <v>1776</v>
      </c>
      <c r="C59" s="241"/>
      <c r="D59" s="241" t="str">
        <f>CONCATENATE(TEXT(SUM(D58:E58),"#,##0.0000")," Hectares")</f>
        <v>271,351.0364 Hectares</v>
      </c>
      <c r="E59" s="241"/>
    </row>
    <row r="62" spans="1:9" ht="28.5" x14ac:dyDescent="0.2">
      <c r="B62" s="142" t="s">
        <v>2487</v>
      </c>
      <c r="C62" s="144" t="s">
        <v>2488</v>
      </c>
      <c r="D62" s="144" t="s">
        <v>2489</v>
      </c>
    </row>
    <row r="63" spans="1:9" x14ac:dyDescent="0.2">
      <c r="B63" s="140" t="s">
        <v>2532</v>
      </c>
      <c r="C63" s="140">
        <f>COUNTIF(I3:I53,"1")</f>
        <v>8</v>
      </c>
      <c r="D63" s="140">
        <v>0</v>
      </c>
    </row>
    <row r="64" spans="1:9" x14ac:dyDescent="0.2">
      <c r="B64" s="152" t="s">
        <v>2533</v>
      </c>
      <c r="C64" s="140">
        <f>COUNTIF(I3:I53,"2")</f>
        <v>10</v>
      </c>
      <c r="D64" s="140">
        <v>0</v>
      </c>
    </row>
    <row r="65" spans="2:4" x14ac:dyDescent="0.2">
      <c r="B65" s="152" t="s">
        <v>2534</v>
      </c>
      <c r="C65" s="140">
        <f>COUNTIF(I3:I53,"3")</f>
        <v>2</v>
      </c>
      <c r="D65" s="140">
        <v>0</v>
      </c>
    </row>
    <row r="66" spans="2:4" x14ac:dyDescent="0.2">
      <c r="B66" s="140" t="s">
        <v>2535</v>
      </c>
      <c r="C66" s="140">
        <f>COUNTIF(I3:I53,"4")</f>
        <v>0</v>
      </c>
      <c r="D66" s="140">
        <v>0</v>
      </c>
    </row>
    <row r="67" spans="2:4" x14ac:dyDescent="0.2">
      <c r="B67" s="140" t="s">
        <v>2536</v>
      </c>
      <c r="C67" s="140">
        <f>COUNTIF(I3:I53,"5")</f>
        <v>17</v>
      </c>
      <c r="D67" s="140">
        <v>0</v>
      </c>
    </row>
    <row r="68" spans="2:4" ht="28.5" x14ac:dyDescent="0.2">
      <c r="B68" s="152" t="s">
        <v>2537</v>
      </c>
      <c r="C68" s="140">
        <f>COUNTIF(I3:I53,"6")</f>
        <v>14</v>
      </c>
      <c r="D68" s="140">
        <v>0</v>
      </c>
    </row>
    <row r="69" spans="2:4" x14ac:dyDescent="0.2">
      <c r="B69" s="141" t="s">
        <v>2497</v>
      </c>
      <c r="C69" s="143">
        <f>SUM(C63:C68)</f>
        <v>51</v>
      </c>
      <c r="D69" s="143">
        <f>SUM(D63:D67)</f>
        <v>0</v>
      </c>
    </row>
    <row r="70" spans="2:4" x14ac:dyDescent="0.25">
      <c r="B70"/>
      <c r="C70"/>
      <c r="D70"/>
    </row>
    <row r="71" spans="2:4" ht="28.5" x14ac:dyDescent="0.2">
      <c r="B71" s="142" t="s">
        <v>2487</v>
      </c>
      <c r="C71" s="144" t="s">
        <v>2498</v>
      </c>
      <c r="D71" s="144" t="s">
        <v>2499</v>
      </c>
    </row>
    <row r="72" spans="2:4" x14ac:dyDescent="0.2">
      <c r="B72" s="140" t="s">
        <v>2532</v>
      </c>
      <c r="C72" s="150">
        <f>SUMIF(I3:I53,"1",G3:G53)</f>
        <v>51939.669600000001</v>
      </c>
      <c r="D72" s="140">
        <v>0</v>
      </c>
    </row>
    <row r="73" spans="2:4" x14ac:dyDescent="0.2">
      <c r="B73" s="152" t="s">
        <v>2533</v>
      </c>
      <c r="C73" s="148">
        <f>SUMIF(I3:I53,"2",G3:G53)</f>
        <v>57791.304600000003</v>
      </c>
      <c r="D73" s="140">
        <v>0</v>
      </c>
    </row>
    <row r="74" spans="2:4" x14ac:dyDescent="0.2">
      <c r="B74" s="152" t="s">
        <v>2534</v>
      </c>
      <c r="C74" s="145">
        <f>SUMIF(I3:I53,"3",G3:G53)</f>
        <v>40646.54</v>
      </c>
      <c r="D74" s="140">
        <v>0</v>
      </c>
    </row>
    <row r="75" spans="2:4" x14ac:dyDescent="0.2">
      <c r="B75" s="140" t="s">
        <v>2535</v>
      </c>
      <c r="C75" s="150">
        <f>SUMIF(I3:I53,"4",G3:G53)</f>
        <v>0</v>
      </c>
      <c r="D75" s="140">
        <v>0</v>
      </c>
    </row>
    <row r="76" spans="2:4" x14ac:dyDescent="0.2">
      <c r="B76" s="140" t="s">
        <v>2536</v>
      </c>
      <c r="C76" s="148">
        <f>SUMIF(I3:I53,"5",G3:G53)</f>
        <v>44571.592199999999</v>
      </c>
      <c r="D76" s="140">
        <v>0</v>
      </c>
    </row>
    <row r="77" spans="2:4" ht="28.5" x14ac:dyDescent="0.2">
      <c r="B77" s="152" t="s">
        <v>2537</v>
      </c>
      <c r="C77" s="148">
        <f>SUMIF(I3:I53,"6",G3:G53)</f>
        <v>76401.929999999993</v>
      </c>
      <c r="D77" s="140">
        <v>0</v>
      </c>
    </row>
    <row r="78" spans="2:4" x14ac:dyDescent="0.2">
      <c r="B78" s="141" t="s">
        <v>2497</v>
      </c>
      <c r="C78" s="146">
        <f>SUM(C72:C77)</f>
        <v>271351.03639999998</v>
      </c>
      <c r="D78" s="151">
        <f>SUM(D72:D76)</f>
        <v>0</v>
      </c>
    </row>
  </sheetData>
  <mergeCells count="3">
    <mergeCell ref="B59:C59"/>
    <mergeCell ref="D59:E59"/>
    <mergeCell ref="A1:I1"/>
  </mergeCells>
  <dataValidations count="2">
    <dataValidation type="list" allowBlank="1" showInputMessage="1" showErrorMessage="1" prompt="Click and enter a value from the list of items" sqref="B3:B53">
      <formula1>"CADT,CALT"</formula1>
    </dataValidation>
    <dataValidation type="list" allowBlank="1" showInputMessage="1" showErrorMessage="1" prompt="Click and enter a value from the list of items" sqref="C3:C53">
      <formula1>"APPROVED &amp; REGISTERED,APPROVED &amp; UNREGISTERED,ON PROCESS,FOR PROCESSING (w/app),FOR PROCESSING (w/out app)"</formula1>
    </dataValidation>
  </dataValidations>
  <pageMargins left="0.23622047244094491" right="0.23622047244094491" top="0.39370078740157483" bottom="0.23622047244094491" header="0" footer="0"/>
  <pageSetup paperSize="14" scale="75"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I35"/>
  <sheetViews>
    <sheetView workbookViewId="0">
      <selection activeCell="F53" sqref="F53"/>
    </sheetView>
  </sheetViews>
  <sheetFormatPr defaultColWidth="14.42578125" defaultRowHeight="15" x14ac:dyDescent="0.25"/>
  <cols>
    <col min="1" max="1" width="5.5703125" bestFit="1" customWidth="1"/>
    <col min="2" max="2" width="20" customWidth="1"/>
    <col min="3" max="3" width="21.28515625" customWidth="1"/>
    <col min="4" max="4" width="19.7109375" customWidth="1"/>
    <col min="5" max="5" width="27.28515625" customWidth="1"/>
    <col min="6" max="6" width="63.42578125" customWidth="1"/>
    <col min="7" max="7" width="24.28515625" customWidth="1"/>
    <col min="8" max="8" width="23.5703125" customWidth="1"/>
    <col min="9" max="9" width="0" hidden="1" customWidth="1"/>
  </cols>
  <sheetData>
    <row r="1" spans="1:9" s="17" customFormat="1" ht="19.5" x14ac:dyDescent="0.25">
      <c r="A1" s="247" t="s">
        <v>1737</v>
      </c>
      <c r="B1" s="247"/>
      <c r="C1" s="247"/>
      <c r="D1" s="247"/>
      <c r="E1" s="247"/>
      <c r="F1" s="247"/>
      <c r="G1" s="247"/>
      <c r="H1" s="247"/>
      <c r="I1" s="247"/>
    </row>
    <row r="2" spans="1:9" s="17" customFormat="1" ht="95.25" customHeight="1" x14ac:dyDescent="0.25">
      <c r="A2" s="19" t="s">
        <v>0</v>
      </c>
      <c r="B2" s="42" t="s">
        <v>1712</v>
      </c>
      <c r="C2" s="39" t="s">
        <v>1714</v>
      </c>
      <c r="D2" s="39" t="s">
        <v>1710</v>
      </c>
      <c r="E2" s="39" t="s">
        <v>1709</v>
      </c>
      <c r="F2" s="19" t="s">
        <v>1</v>
      </c>
      <c r="G2" s="39" t="s">
        <v>1722</v>
      </c>
      <c r="H2" s="39" t="s">
        <v>1956</v>
      </c>
      <c r="I2" s="19" t="s">
        <v>2486</v>
      </c>
    </row>
    <row r="3" spans="1:9" ht="57" x14ac:dyDescent="0.25">
      <c r="A3" s="20">
        <v>1</v>
      </c>
      <c r="B3" s="20" t="s">
        <v>2</v>
      </c>
      <c r="C3" s="20" t="s">
        <v>1701</v>
      </c>
      <c r="D3" s="67">
        <v>38008</v>
      </c>
      <c r="E3" s="64" t="s">
        <v>1708</v>
      </c>
      <c r="F3" s="217" t="s">
        <v>898</v>
      </c>
      <c r="G3" s="65">
        <v>3981.2501000000002</v>
      </c>
      <c r="H3" s="64" t="s">
        <v>899</v>
      </c>
      <c r="I3" s="103">
        <v>3</v>
      </c>
    </row>
    <row r="4" spans="1:9" ht="28.5" x14ac:dyDescent="0.25">
      <c r="A4" s="20">
        <v>2</v>
      </c>
      <c r="B4" s="20" t="s">
        <v>2</v>
      </c>
      <c r="C4" s="20" t="s">
        <v>1700</v>
      </c>
      <c r="D4" s="31">
        <v>2015</v>
      </c>
      <c r="E4" s="28" t="s">
        <v>895</v>
      </c>
      <c r="F4" s="217" t="s">
        <v>896</v>
      </c>
      <c r="G4" s="33">
        <v>4007.0010000000002</v>
      </c>
      <c r="H4" s="28" t="s">
        <v>897</v>
      </c>
      <c r="I4" s="103">
        <v>3</v>
      </c>
    </row>
    <row r="5" spans="1:9" x14ac:dyDescent="0.25">
      <c r="A5" s="20">
        <v>3</v>
      </c>
      <c r="B5" s="20" t="s">
        <v>2</v>
      </c>
      <c r="C5" s="20" t="s">
        <v>385</v>
      </c>
      <c r="D5" s="32"/>
      <c r="E5" s="28"/>
      <c r="F5" s="218" t="s">
        <v>900</v>
      </c>
      <c r="G5" s="68">
        <v>439.04</v>
      </c>
      <c r="H5" s="20" t="s">
        <v>852</v>
      </c>
      <c r="I5" s="103">
        <v>3</v>
      </c>
    </row>
    <row r="6" spans="1:9" x14ac:dyDescent="0.25">
      <c r="A6" s="20">
        <v>4</v>
      </c>
      <c r="B6" s="20" t="s">
        <v>2</v>
      </c>
      <c r="C6" s="20" t="s">
        <v>385</v>
      </c>
      <c r="D6" s="32"/>
      <c r="E6" s="28"/>
      <c r="F6" s="218" t="s">
        <v>901</v>
      </c>
      <c r="G6" s="24">
        <v>1500</v>
      </c>
      <c r="H6" s="22" t="s">
        <v>902</v>
      </c>
      <c r="I6" s="103">
        <v>3</v>
      </c>
    </row>
    <row r="7" spans="1:9" x14ac:dyDescent="0.25">
      <c r="A7" s="20">
        <v>5</v>
      </c>
      <c r="B7" s="20" t="s">
        <v>2</v>
      </c>
      <c r="C7" s="20" t="s">
        <v>385</v>
      </c>
      <c r="D7" s="32"/>
      <c r="E7" s="28"/>
      <c r="F7" s="218" t="s">
        <v>903</v>
      </c>
      <c r="G7" s="24">
        <v>1500</v>
      </c>
      <c r="H7" s="22" t="s">
        <v>902</v>
      </c>
      <c r="I7" s="103">
        <v>3</v>
      </c>
    </row>
    <row r="8" spans="1:9" x14ac:dyDescent="0.25">
      <c r="A8" s="20">
        <v>6</v>
      </c>
      <c r="B8" s="20" t="s">
        <v>2</v>
      </c>
      <c r="C8" s="20" t="s">
        <v>385</v>
      </c>
      <c r="D8" s="32"/>
      <c r="E8" s="28"/>
      <c r="F8" s="218" t="s">
        <v>904</v>
      </c>
      <c r="G8" s="24">
        <v>1500</v>
      </c>
      <c r="H8" s="22" t="s">
        <v>902</v>
      </c>
      <c r="I8" s="103">
        <v>3</v>
      </c>
    </row>
    <row r="9" spans="1:9" ht="28.5" x14ac:dyDescent="0.25">
      <c r="A9" s="20">
        <v>7</v>
      </c>
      <c r="B9" s="20" t="s">
        <v>2</v>
      </c>
      <c r="C9" s="20" t="s">
        <v>385</v>
      </c>
      <c r="D9" s="32"/>
      <c r="E9" s="28"/>
      <c r="F9" s="218" t="s">
        <v>905</v>
      </c>
      <c r="G9" s="24">
        <v>5000</v>
      </c>
      <c r="H9" s="66" t="s">
        <v>852</v>
      </c>
      <c r="I9" s="103">
        <v>3</v>
      </c>
    </row>
    <row r="10" spans="1:9" x14ac:dyDescent="0.25">
      <c r="A10" s="20">
        <v>8</v>
      </c>
      <c r="B10" s="20" t="s">
        <v>2</v>
      </c>
      <c r="C10" s="20" t="s">
        <v>385</v>
      </c>
      <c r="D10" s="32"/>
      <c r="E10" s="28"/>
      <c r="F10" s="218" t="s">
        <v>906</v>
      </c>
      <c r="G10" s="29">
        <v>8100</v>
      </c>
      <c r="H10" s="20" t="s">
        <v>852</v>
      </c>
      <c r="I10" s="103">
        <v>3</v>
      </c>
    </row>
    <row r="11" spans="1:9" ht="33.75" customHeight="1" x14ac:dyDescent="0.25">
      <c r="A11" s="20">
        <v>9</v>
      </c>
      <c r="B11" s="20" t="s">
        <v>2</v>
      </c>
      <c r="C11" s="20" t="s">
        <v>385</v>
      </c>
      <c r="D11" s="32"/>
      <c r="E11" s="28"/>
      <c r="F11" s="218" t="s">
        <v>919</v>
      </c>
      <c r="G11" s="29">
        <v>3173</v>
      </c>
      <c r="H11" s="20" t="s">
        <v>920</v>
      </c>
      <c r="I11" s="103">
        <v>1</v>
      </c>
    </row>
    <row r="12" spans="1:9" x14ac:dyDescent="0.25">
      <c r="A12" s="20">
        <v>10</v>
      </c>
      <c r="B12" s="20" t="s">
        <v>2</v>
      </c>
      <c r="C12" s="20" t="s">
        <v>1713</v>
      </c>
      <c r="D12" s="32"/>
      <c r="E12" s="28"/>
      <c r="F12" s="218" t="s">
        <v>907</v>
      </c>
      <c r="G12" s="29">
        <v>2500</v>
      </c>
      <c r="H12" s="20" t="s">
        <v>852</v>
      </c>
      <c r="I12" s="103">
        <v>3</v>
      </c>
    </row>
    <row r="13" spans="1:9" x14ac:dyDescent="0.25">
      <c r="A13" s="20">
        <v>11</v>
      </c>
      <c r="B13" s="20" t="s">
        <v>2</v>
      </c>
      <c r="C13" s="20" t="s">
        <v>1713</v>
      </c>
      <c r="D13" s="32"/>
      <c r="E13" s="28"/>
      <c r="F13" s="218" t="s">
        <v>908</v>
      </c>
      <c r="G13" s="29">
        <v>2500</v>
      </c>
      <c r="H13" s="20" t="s">
        <v>852</v>
      </c>
      <c r="I13" s="103">
        <v>3</v>
      </c>
    </row>
    <row r="14" spans="1:9" x14ac:dyDescent="0.25">
      <c r="A14" s="20">
        <v>12</v>
      </c>
      <c r="B14" s="20" t="s">
        <v>2</v>
      </c>
      <c r="C14" s="20" t="s">
        <v>1713</v>
      </c>
      <c r="D14" s="32"/>
      <c r="E14" s="28"/>
      <c r="F14" s="218" t="s">
        <v>909</v>
      </c>
      <c r="G14" s="29">
        <v>2500</v>
      </c>
      <c r="H14" s="20" t="s">
        <v>852</v>
      </c>
      <c r="I14" s="103">
        <v>3</v>
      </c>
    </row>
    <row r="15" spans="1:9" x14ac:dyDescent="0.25">
      <c r="A15" s="20">
        <v>13</v>
      </c>
      <c r="B15" s="20" t="s">
        <v>2</v>
      </c>
      <c r="C15" s="20" t="s">
        <v>1713</v>
      </c>
      <c r="D15" s="32"/>
      <c r="E15" s="28"/>
      <c r="F15" s="218" t="s">
        <v>910</v>
      </c>
      <c r="G15" s="29">
        <v>5000</v>
      </c>
      <c r="H15" s="20" t="s">
        <v>852</v>
      </c>
      <c r="I15" s="103">
        <v>3</v>
      </c>
    </row>
    <row r="16" spans="1:9" x14ac:dyDescent="0.25">
      <c r="A16" s="20">
        <v>14</v>
      </c>
      <c r="B16" s="20" t="s">
        <v>2</v>
      </c>
      <c r="C16" s="20" t="s">
        <v>1713</v>
      </c>
      <c r="D16" s="32"/>
      <c r="E16" s="28"/>
      <c r="F16" s="218" t="s">
        <v>911</v>
      </c>
      <c r="G16" s="29">
        <v>5000</v>
      </c>
      <c r="H16" s="20" t="s">
        <v>852</v>
      </c>
      <c r="I16" s="103">
        <v>3</v>
      </c>
    </row>
    <row r="17" spans="1:9" x14ac:dyDescent="0.25">
      <c r="A17" s="20">
        <v>15</v>
      </c>
      <c r="B17" s="20" t="s">
        <v>2</v>
      </c>
      <c r="C17" s="20" t="s">
        <v>1713</v>
      </c>
      <c r="D17" s="32"/>
      <c r="E17" s="28"/>
      <c r="F17" s="218" t="s">
        <v>912</v>
      </c>
      <c r="G17" s="29">
        <v>3000</v>
      </c>
      <c r="H17" s="20" t="s">
        <v>852</v>
      </c>
      <c r="I17" s="103">
        <v>3</v>
      </c>
    </row>
    <row r="18" spans="1:9" x14ac:dyDescent="0.25">
      <c r="A18" s="20">
        <v>16</v>
      </c>
      <c r="B18" s="20" t="s">
        <v>2</v>
      </c>
      <c r="C18" s="20" t="s">
        <v>1713</v>
      </c>
      <c r="D18" s="32"/>
      <c r="E18" s="28"/>
      <c r="F18" s="218" t="s">
        <v>913</v>
      </c>
      <c r="G18" s="29">
        <v>3000</v>
      </c>
      <c r="H18" s="20" t="s">
        <v>852</v>
      </c>
      <c r="I18" s="103">
        <v>3</v>
      </c>
    </row>
    <row r="19" spans="1:9" x14ac:dyDescent="0.25">
      <c r="A19" s="20">
        <v>17</v>
      </c>
      <c r="B19" s="20" t="s">
        <v>2</v>
      </c>
      <c r="C19" s="20" t="s">
        <v>1713</v>
      </c>
      <c r="D19" s="32"/>
      <c r="E19" s="28"/>
      <c r="F19" s="218" t="s">
        <v>914</v>
      </c>
      <c r="G19" s="29">
        <v>6000</v>
      </c>
      <c r="H19" s="20" t="s">
        <v>852</v>
      </c>
      <c r="I19" s="103">
        <v>3</v>
      </c>
    </row>
    <row r="20" spans="1:9" x14ac:dyDescent="0.25">
      <c r="A20" s="20">
        <v>18</v>
      </c>
      <c r="B20" s="20" t="s">
        <v>2</v>
      </c>
      <c r="C20" s="20" t="s">
        <v>1713</v>
      </c>
      <c r="D20" s="32"/>
      <c r="E20" s="28"/>
      <c r="F20" s="218" t="s">
        <v>915</v>
      </c>
      <c r="G20" s="29">
        <v>5000</v>
      </c>
      <c r="H20" s="20" t="s">
        <v>852</v>
      </c>
      <c r="I20" s="103">
        <v>3</v>
      </c>
    </row>
    <row r="21" spans="1:9" x14ac:dyDescent="0.25">
      <c r="A21" s="20">
        <v>19</v>
      </c>
      <c r="B21" s="20" t="s">
        <v>2</v>
      </c>
      <c r="C21" s="20" t="s">
        <v>1713</v>
      </c>
      <c r="D21" s="32"/>
      <c r="E21" s="28"/>
      <c r="F21" s="218" t="s">
        <v>916</v>
      </c>
      <c r="G21" s="29">
        <v>1200</v>
      </c>
      <c r="H21" s="20" t="s">
        <v>897</v>
      </c>
      <c r="I21" s="103">
        <v>3</v>
      </c>
    </row>
    <row r="22" spans="1:9" x14ac:dyDescent="0.25">
      <c r="A22" s="20">
        <v>20</v>
      </c>
      <c r="B22" s="20" t="s">
        <v>2</v>
      </c>
      <c r="C22" s="20" t="s">
        <v>1713</v>
      </c>
      <c r="D22" s="32"/>
      <c r="E22" s="28"/>
      <c r="F22" s="218" t="s">
        <v>917</v>
      </c>
      <c r="G22" s="24">
        <v>399.9975</v>
      </c>
      <c r="H22" s="66" t="s">
        <v>918</v>
      </c>
      <c r="I22" s="103">
        <v>3</v>
      </c>
    </row>
    <row r="24" spans="1:9" ht="28.5" x14ac:dyDescent="0.25">
      <c r="B24" s="92"/>
      <c r="C24" s="89" t="s">
        <v>1777</v>
      </c>
      <c r="D24" s="88" t="s">
        <v>1778</v>
      </c>
      <c r="E24" s="88" t="s">
        <v>1779</v>
      </c>
      <c r="F24" s="95" t="s">
        <v>1784</v>
      </c>
      <c r="G24" s="73"/>
    </row>
    <row r="25" spans="1:9" x14ac:dyDescent="0.25">
      <c r="B25" s="89" t="s">
        <v>2</v>
      </c>
      <c r="C25" s="90">
        <f>COUNT(A3:A22)</f>
        <v>20</v>
      </c>
      <c r="D25" s="91">
        <f>SUM(G3:G22)</f>
        <v>65300.2886</v>
      </c>
      <c r="E25" s="91" t="s">
        <v>1741</v>
      </c>
    </row>
    <row r="26" spans="1:9" x14ac:dyDescent="0.25">
      <c r="B26" s="89" t="s">
        <v>64</v>
      </c>
      <c r="C26" s="90" t="s">
        <v>1741</v>
      </c>
      <c r="D26" s="90" t="s">
        <v>1741</v>
      </c>
      <c r="E26" s="87" t="s">
        <v>1741</v>
      </c>
    </row>
    <row r="27" spans="1:9" x14ac:dyDescent="0.25">
      <c r="B27" s="89" t="s">
        <v>1774</v>
      </c>
      <c r="C27" s="93">
        <f>SUM(C25:C26)</f>
        <v>20</v>
      </c>
      <c r="D27" s="94">
        <f>SUM(D25:D26)</f>
        <v>65300.2886</v>
      </c>
      <c r="E27" s="94" t="s">
        <v>1741</v>
      </c>
    </row>
    <row r="28" spans="1:9" x14ac:dyDescent="0.25">
      <c r="B28" s="241" t="s">
        <v>1776</v>
      </c>
      <c r="C28" s="241"/>
      <c r="D28" s="241" t="str">
        <f>CONCATENATE(TEXT(SUM(D27:E27),"#,##0.0000")," Hectares")</f>
        <v>65,300.2886 Hectares</v>
      </c>
      <c r="E28" s="241"/>
      <c r="F28" s="73"/>
    </row>
    <row r="30" spans="1:9" ht="29.25" x14ac:dyDescent="0.25">
      <c r="B30" s="142" t="s">
        <v>2487</v>
      </c>
      <c r="C30" s="144" t="s">
        <v>2488</v>
      </c>
      <c r="D30" s="144" t="s">
        <v>2498</v>
      </c>
    </row>
    <row r="31" spans="1:9" x14ac:dyDescent="0.25">
      <c r="B31" s="140" t="s">
        <v>2566</v>
      </c>
      <c r="C31" s="140">
        <f>COUNTIF(I3:I22,"1")</f>
        <v>1</v>
      </c>
      <c r="D31" s="150">
        <f>SUMIF(I3:I22,"1",G3:G22)</f>
        <v>3173</v>
      </c>
    </row>
    <row r="32" spans="1:9" x14ac:dyDescent="0.25">
      <c r="B32" s="152" t="s">
        <v>2567</v>
      </c>
      <c r="C32" s="140">
        <f>COUNTIF(I3:I22,"2")</f>
        <v>0</v>
      </c>
      <c r="D32" s="150">
        <f>SUMIF(I3:I22,"2",G3:G22)</f>
        <v>0</v>
      </c>
    </row>
    <row r="33" spans="2:4" ht="29.25" x14ac:dyDescent="0.25">
      <c r="B33" s="152" t="s">
        <v>2568</v>
      </c>
      <c r="C33" s="140">
        <f>COUNTIF(I3:I22,"3")</f>
        <v>19</v>
      </c>
      <c r="D33" s="145">
        <f>SUMIF(I3:I22,"3",G3:G22)</f>
        <v>62127.2886</v>
      </c>
    </row>
    <row r="34" spans="2:4" x14ac:dyDescent="0.25">
      <c r="B34" s="140" t="s">
        <v>2569</v>
      </c>
      <c r="C34" s="140">
        <f>COUNTIF(I3:I22,"4")</f>
        <v>0</v>
      </c>
      <c r="D34" s="150">
        <f>SUMIF(I3:I22,"4",G3:G22)</f>
        <v>0</v>
      </c>
    </row>
    <row r="35" spans="2:4" x14ac:dyDescent="0.25">
      <c r="B35" s="141" t="s">
        <v>2497</v>
      </c>
      <c r="C35" s="143">
        <f>SUM(C31:C34)</f>
        <v>20</v>
      </c>
      <c r="D35" s="146">
        <f>SUM(D31:D34)</f>
        <v>65300.2886</v>
      </c>
    </row>
  </sheetData>
  <mergeCells count="3">
    <mergeCell ref="B28:C28"/>
    <mergeCell ref="D28:E28"/>
    <mergeCell ref="A1:I1"/>
  </mergeCells>
  <dataValidations disablePrompts="1" count="2">
    <dataValidation type="list" allowBlank="1" showInputMessage="1" showErrorMessage="1" prompt="Click and enter a value from the list of items" sqref="B3:B22">
      <formula1>"CADT,CALT"</formula1>
    </dataValidation>
    <dataValidation type="list" allowBlank="1" showInputMessage="1" showErrorMessage="1" prompt="Click and enter a value from the list of items" sqref="C3:C22">
      <formula1>"REGISTERED,UNREGISTERED,ON PROCESS,FOR PROCESSING (w/app),FOR PROCESSING (w/out app)"</formula1>
    </dataValidation>
  </dataValidations>
  <pageMargins left="0.23622047244094491" right="0.23622047244094491" top="0.39370078740157483" bottom="0.23622047244094491" header="0" footer="0"/>
  <pageSetup paperSize="14" scale="77"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J122"/>
  <sheetViews>
    <sheetView topLeftCell="A111" workbookViewId="0">
      <selection activeCell="F115" sqref="F115"/>
    </sheetView>
  </sheetViews>
  <sheetFormatPr defaultColWidth="14.42578125" defaultRowHeight="15" x14ac:dyDescent="0.25"/>
  <cols>
    <col min="1" max="1" width="5.5703125" bestFit="1" customWidth="1"/>
    <col min="2" max="2" width="17.85546875" customWidth="1"/>
    <col min="3" max="3" width="21.7109375" customWidth="1"/>
    <col min="4" max="4" width="19.140625" customWidth="1"/>
    <col min="5" max="5" width="23.5703125" customWidth="1"/>
    <col min="6" max="6" width="82.28515625" customWidth="1"/>
    <col min="7" max="7" width="22" customWidth="1"/>
    <col min="8" max="8" width="21" customWidth="1"/>
    <col min="9" max="9" width="21.42578125" customWidth="1"/>
    <col min="10" max="10" width="0" hidden="1" customWidth="1"/>
  </cols>
  <sheetData>
    <row r="1" spans="1:10" s="17" customFormat="1" ht="19.5" x14ac:dyDescent="0.25">
      <c r="A1" s="242" t="s">
        <v>1738</v>
      </c>
      <c r="B1" s="243"/>
      <c r="C1" s="243"/>
      <c r="D1" s="243"/>
      <c r="E1" s="243"/>
      <c r="F1" s="243"/>
      <c r="G1" s="243"/>
      <c r="H1" s="243"/>
      <c r="I1" s="243"/>
      <c r="J1" s="244"/>
    </row>
    <row r="2" spans="1:10" s="17" customFormat="1" ht="93" customHeight="1" x14ac:dyDescent="0.25">
      <c r="A2" s="19" t="s">
        <v>0</v>
      </c>
      <c r="B2" s="39" t="s">
        <v>1717</v>
      </c>
      <c r="C2" s="39" t="s">
        <v>1714</v>
      </c>
      <c r="D2" s="39" t="s">
        <v>1711</v>
      </c>
      <c r="E2" s="39" t="s">
        <v>1709</v>
      </c>
      <c r="F2" s="19" t="s">
        <v>1</v>
      </c>
      <c r="G2" s="39" t="s">
        <v>1722</v>
      </c>
      <c r="H2" s="39" t="s">
        <v>1723</v>
      </c>
      <c r="I2" s="39" t="s">
        <v>1956</v>
      </c>
      <c r="J2" s="19" t="s">
        <v>2486</v>
      </c>
    </row>
    <row r="3" spans="1:10" ht="42.75" x14ac:dyDescent="0.25">
      <c r="A3" s="59">
        <v>1</v>
      </c>
      <c r="B3" s="59" t="s">
        <v>2</v>
      </c>
      <c r="C3" s="59" t="s">
        <v>1701</v>
      </c>
      <c r="D3" s="111">
        <v>37722</v>
      </c>
      <c r="E3" s="56" t="s">
        <v>943</v>
      </c>
      <c r="F3" s="211" t="s">
        <v>944</v>
      </c>
      <c r="G3" s="87">
        <v>8213.5020000000004</v>
      </c>
      <c r="H3" s="87" t="s">
        <v>1741</v>
      </c>
      <c r="I3" s="56" t="s">
        <v>940</v>
      </c>
      <c r="J3" s="103">
        <v>1</v>
      </c>
    </row>
    <row r="4" spans="1:10" ht="57" x14ac:dyDescent="0.25">
      <c r="A4" s="59">
        <v>2</v>
      </c>
      <c r="B4" s="59" t="s">
        <v>2</v>
      </c>
      <c r="C4" s="59" t="s">
        <v>1701</v>
      </c>
      <c r="D4" s="111">
        <v>38029</v>
      </c>
      <c r="E4" s="56" t="s">
        <v>945</v>
      </c>
      <c r="F4" s="211" t="s">
        <v>946</v>
      </c>
      <c r="G4" s="91">
        <v>4530.7655000000004</v>
      </c>
      <c r="H4" s="91" t="s">
        <v>1741</v>
      </c>
      <c r="I4" s="56" t="s">
        <v>923</v>
      </c>
      <c r="J4" s="103">
        <v>2</v>
      </c>
    </row>
    <row r="5" spans="1:10" ht="142.5" x14ac:dyDescent="0.25">
      <c r="A5" s="59">
        <v>3</v>
      </c>
      <c r="B5" s="59" t="s">
        <v>2</v>
      </c>
      <c r="C5" s="59" t="s">
        <v>1701</v>
      </c>
      <c r="D5" s="111">
        <v>38338</v>
      </c>
      <c r="E5" s="56" t="s">
        <v>947</v>
      </c>
      <c r="F5" s="211" t="s">
        <v>948</v>
      </c>
      <c r="G5" s="87">
        <v>20097.934799999999</v>
      </c>
      <c r="H5" s="87" t="s">
        <v>1741</v>
      </c>
      <c r="I5" s="56" t="s">
        <v>923</v>
      </c>
      <c r="J5" s="103">
        <v>2</v>
      </c>
    </row>
    <row r="6" spans="1:10" ht="71.25" x14ac:dyDescent="0.25">
      <c r="A6" s="59">
        <v>4</v>
      </c>
      <c r="B6" s="59" t="s">
        <v>2</v>
      </c>
      <c r="C6" s="59" t="s">
        <v>1701</v>
      </c>
      <c r="D6" s="111">
        <v>38757</v>
      </c>
      <c r="E6" s="56" t="s">
        <v>949</v>
      </c>
      <c r="F6" s="211" t="s">
        <v>950</v>
      </c>
      <c r="G6" s="87">
        <v>2641.7</v>
      </c>
      <c r="H6" s="87">
        <v>22.311699999999998</v>
      </c>
      <c r="I6" s="56" t="s">
        <v>951</v>
      </c>
      <c r="J6" s="103">
        <v>4</v>
      </c>
    </row>
    <row r="7" spans="1:10" ht="28.5" x14ac:dyDescent="0.25">
      <c r="A7" s="59">
        <v>5</v>
      </c>
      <c r="B7" s="59" t="s">
        <v>2</v>
      </c>
      <c r="C7" s="59" t="s">
        <v>1700</v>
      </c>
      <c r="D7" s="55">
        <v>2008</v>
      </c>
      <c r="E7" s="109" t="s">
        <v>921</v>
      </c>
      <c r="F7" s="202" t="s">
        <v>922</v>
      </c>
      <c r="G7" s="113">
        <v>4076.2629999999999</v>
      </c>
      <c r="H7" s="113" t="s">
        <v>1741</v>
      </c>
      <c r="I7" s="55" t="s">
        <v>923</v>
      </c>
      <c r="J7" s="103">
        <v>2</v>
      </c>
    </row>
    <row r="8" spans="1:10" ht="28.5" x14ac:dyDescent="0.25">
      <c r="A8" s="59">
        <v>6</v>
      </c>
      <c r="B8" s="59" t="s">
        <v>2</v>
      </c>
      <c r="C8" s="59" t="s">
        <v>1700</v>
      </c>
      <c r="D8" s="55">
        <v>2006</v>
      </c>
      <c r="E8" s="109" t="s">
        <v>924</v>
      </c>
      <c r="F8" s="211" t="s">
        <v>925</v>
      </c>
      <c r="G8" s="113">
        <v>5472.0546999999997</v>
      </c>
      <c r="H8" s="113" t="s">
        <v>1741</v>
      </c>
      <c r="I8" s="55" t="s">
        <v>923</v>
      </c>
      <c r="J8" s="103">
        <v>2</v>
      </c>
    </row>
    <row r="9" spans="1:10" ht="28.5" x14ac:dyDescent="0.25">
      <c r="A9" s="59">
        <v>7</v>
      </c>
      <c r="B9" s="59" t="s">
        <v>2</v>
      </c>
      <c r="C9" s="59" t="s">
        <v>1700</v>
      </c>
      <c r="D9" s="55">
        <v>2008</v>
      </c>
      <c r="E9" s="109" t="s">
        <v>926</v>
      </c>
      <c r="F9" s="211" t="s">
        <v>927</v>
      </c>
      <c r="G9" s="113">
        <v>48241.8266</v>
      </c>
      <c r="H9" s="113" t="s">
        <v>1741</v>
      </c>
      <c r="I9" s="55" t="s">
        <v>923</v>
      </c>
      <c r="J9" s="103">
        <v>1</v>
      </c>
    </row>
    <row r="10" spans="1:10" ht="71.25" x14ac:dyDescent="0.25">
      <c r="A10" s="59">
        <v>8</v>
      </c>
      <c r="B10" s="59" t="s">
        <v>2</v>
      </c>
      <c r="C10" s="59" t="s">
        <v>1700</v>
      </c>
      <c r="D10" s="55">
        <v>2009</v>
      </c>
      <c r="E10" s="109" t="s">
        <v>928</v>
      </c>
      <c r="F10" s="202" t="s">
        <v>929</v>
      </c>
      <c r="G10" s="113">
        <v>19232.8878</v>
      </c>
      <c r="H10" s="113" t="s">
        <v>1741</v>
      </c>
      <c r="I10" s="55" t="s">
        <v>923</v>
      </c>
      <c r="J10" s="103">
        <v>2</v>
      </c>
    </row>
    <row r="11" spans="1:10" ht="28.5" x14ac:dyDescent="0.25">
      <c r="A11" s="59">
        <v>9</v>
      </c>
      <c r="B11" s="59" t="s">
        <v>2</v>
      </c>
      <c r="C11" s="59" t="s">
        <v>1700</v>
      </c>
      <c r="D11" s="55">
        <v>2005</v>
      </c>
      <c r="E11" s="109" t="s">
        <v>930</v>
      </c>
      <c r="F11" s="211" t="s">
        <v>931</v>
      </c>
      <c r="G11" s="137">
        <v>191.23400000000001</v>
      </c>
      <c r="H11" s="137" t="s">
        <v>1741</v>
      </c>
      <c r="I11" s="55" t="s">
        <v>932</v>
      </c>
      <c r="J11" s="103">
        <v>2</v>
      </c>
    </row>
    <row r="12" spans="1:10" ht="28.5" x14ac:dyDescent="0.25">
      <c r="A12" s="59">
        <v>10</v>
      </c>
      <c r="B12" s="59" t="s">
        <v>2</v>
      </c>
      <c r="C12" s="59" t="s">
        <v>1700</v>
      </c>
      <c r="D12" s="55">
        <v>2015</v>
      </c>
      <c r="E12" s="109" t="s">
        <v>933</v>
      </c>
      <c r="F12" s="219" t="s">
        <v>934</v>
      </c>
      <c r="G12" s="82">
        <v>21148.334800000001</v>
      </c>
      <c r="H12" s="139" t="s">
        <v>1741</v>
      </c>
      <c r="I12" s="138" t="s">
        <v>935</v>
      </c>
      <c r="J12" s="103">
        <v>1</v>
      </c>
    </row>
    <row r="13" spans="1:10" ht="71.25" x14ac:dyDescent="0.25">
      <c r="A13" s="59">
        <v>11</v>
      </c>
      <c r="B13" s="59" t="s">
        <v>2</v>
      </c>
      <c r="C13" s="59" t="s">
        <v>1700</v>
      </c>
      <c r="D13" s="55">
        <v>2008</v>
      </c>
      <c r="E13" s="109" t="s">
        <v>936</v>
      </c>
      <c r="F13" s="202" t="s">
        <v>937</v>
      </c>
      <c r="G13" s="99">
        <v>17903</v>
      </c>
      <c r="H13" s="113" t="s">
        <v>1741</v>
      </c>
      <c r="I13" s="55" t="s">
        <v>923</v>
      </c>
      <c r="J13" s="103">
        <v>2</v>
      </c>
    </row>
    <row r="14" spans="1:10" ht="28.5" x14ac:dyDescent="0.25">
      <c r="A14" s="59">
        <v>12</v>
      </c>
      <c r="B14" s="59" t="s">
        <v>2</v>
      </c>
      <c r="C14" s="59" t="s">
        <v>1700</v>
      </c>
      <c r="D14" s="55">
        <v>2014</v>
      </c>
      <c r="E14" s="109" t="s">
        <v>938</v>
      </c>
      <c r="F14" s="202" t="s">
        <v>939</v>
      </c>
      <c r="G14" s="113">
        <v>18949.1656</v>
      </c>
      <c r="H14" s="113">
        <v>9213.8616000000002</v>
      </c>
      <c r="I14" s="55" t="s">
        <v>940</v>
      </c>
      <c r="J14" s="103">
        <v>1</v>
      </c>
    </row>
    <row r="15" spans="1:10" ht="42.75" x14ac:dyDescent="0.25">
      <c r="A15" s="59">
        <v>13</v>
      </c>
      <c r="B15" s="59" t="s">
        <v>2</v>
      </c>
      <c r="C15" s="59" t="s">
        <v>1700</v>
      </c>
      <c r="D15" s="55">
        <v>2009</v>
      </c>
      <c r="E15" s="109" t="s">
        <v>941</v>
      </c>
      <c r="F15" s="202" t="s">
        <v>942</v>
      </c>
      <c r="G15" s="113">
        <v>7850.52</v>
      </c>
      <c r="H15" s="113">
        <v>4546.05</v>
      </c>
      <c r="I15" s="55" t="s">
        <v>940</v>
      </c>
      <c r="J15" s="103">
        <v>2</v>
      </c>
    </row>
    <row r="16" spans="1:10" ht="57" x14ac:dyDescent="0.25">
      <c r="A16" s="59">
        <v>14</v>
      </c>
      <c r="B16" s="59" t="s">
        <v>2</v>
      </c>
      <c r="C16" s="59" t="s">
        <v>385</v>
      </c>
      <c r="D16" s="63"/>
      <c r="E16" s="56"/>
      <c r="F16" s="211" t="s">
        <v>952</v>
      </c>
      <c r="G16" s="90">
        <v>17727</v>
      </c>
      <c r="H16" s="87" t="s">
        <v>1741</v>
      </c>
      <c r="I16" s="56" t="s">
        <v>923</v>
      </c>
      <c r="J16" s="103">
        <v>2</v>
      </c>
    </row>
    <row r="17" spans="1:10" ht="28.5" x14ac:dyDescent="0.25">
      <c r="A17" s="59">
        <v>15</v>
      </c>
      <c r="B17" s="59" t="s">
        <v>2</v>
      </c>
      <c r="C17" s="59" t="s">
        <v>385</v>
      </c>
      <c r="D17" s="63"/>
      <c r="E17" s="56"/>
      <c r="F17" s="211" t="s">
        <v>953</v>
      </c>
      <c r="G17" s="90">
        <v>4076</v>
      </c>
      <c r="H17" s="133" t="s">
        <v>1741</v>
      </c>
      <c r="I17" s="55" t="s">
        <v>923</v>
      </c>
      <c r="J17" s="103">
        <v>2</v>
      </c>
    </row>
    <row r="18" spans="1:10" ht="28.5" x14ac:dyDescent="0.25">
      <c r="A18" s="59">
        <v>16</v>
      </c>
      <c r="B18" s="59" t="s">
        <v>2</v>
      </c>
      <c r="C18" s="59" t="s">
        <v>385</v>
      </c>
      <c r="D18" s="63"/>
      <c r="E18" s="56"/>
      <c r="F18" s="211" t="s">
        <v>954</v>
      </c>
      <c r="G18" s="90">
        <v>5472</v>
      </c>
      <c r="H18" s="133" t="s">
        <v>1741</v>
      </c>
      <c r="I18" s="55" t="s">
        <v>923</v>
      </c>
      <c r="J18" s="103">
        <v>2</v>
      </c>
    </row>
    <row r="19" spans="1:10" ht="71.25" x14ac:dyDescent="0.25">
      <c r="A19" s="59">
        <v>17</v>
      </c>
      <c r="B19" s="59" t="s">
        <v>2</v>
      </c>
      <c r="C19" s="59" t="s">
        <v>385</v>
      </c>
      <c r="D19" s="63"/>
      <c r="E19" s="56"/>
      <c r="F19" s="211" t="s">
        <v>955</v>
      </c>
      <c r="G19" s="90">
        <v>19233</v>
      </c>
      <c r="H19" s="56" t="s">
        <v>1741</v>
      </c>
      <c r="I19" s="56" t="s">
        <v>923</v>
      </c>
      <c r="J19" s="103">
        <v>2</v>
      </c>
    </row>
    <row r="20" spans="1:10" ht="42.75" x14ac:dyDescent="0.25">
      <c r="A20" s="59">
        <v>18</v>
      </c>
      <c r="B20" s="59" t="s">
        <v>2</v>
      </c>
      <c r="C20" s="59" t="s">
        <v>385</v>
      </c>
      <c r="D20" s="63"/>
      <c r="E20" s="56"/>
      <c r="F20" s="211" t="s">
        <v>956</v>
      </c>
      <c r="G20" s="90">
        <v>23000</v>
      </c>
      <c r="H20" s="56" t="s">
        <v>1741</v>
      </c>
      <c r="I20" s="56" t="s">
        <v>923</v>
      </c>
      <c r="J20" s="103">
        <v>2</v>
      </c>
    </row>
    <row r="21" spans="1:10" x14ac:dyDescent="0.25">
      <c r="A21" s="59">
        <v>19</v>
      </c>
      <c r="B21" s="59" t="s">
        <v>2</v>
      </c>
      <c r="C21" s="59" t="s">
        <v>385</v>
      </c>
      <c r="D21" s="63"/>
      <c r="E21" s="56"/>
      <c r="F21" s="211" t="s">
        <v>957</v>
      </c>
      <c r="G21" s="90">
        <v>18703</v>
      </c>
      <c r="H21" s="87" t="s">
        <v>1741</v>
      </c>
      <c r="I21" s="56" t="s">
        <v>923</v>
      </c>
      <c r="J21" s="103">
        <v>2</v>
      </c>
    </row>
    <row r="22" spans="1:10" ht="57" x14ac:dyDescent="0.25">
      <c r="A22" s="59">
        <v>20</v>
      </c>
      <c r="B22" s="59" t="s">
        <v>2</v>
      </c>
      <c r="C22" s="59" t="s">
        <v>385</v>
      </c>
      <c r="D22" s="63"/>
      <c r="E22" s="56"/>
      <c r="F22" s="211" t="s">
        <v>958</v>
      </c>
      <c r="G22" s="90">
        <v>24000</v>
      </c>
      <c r="H22" s="87" t="s">
        <v>1741</v>
      </c>
      <c r="I22" s="56" t="s">
        <v>923</v>
      </c>
      <c r="J22" s="103">
        <v>2</v>
      </c>
    </row>
    <row r="23" spans="1:10" x14ac:dyDescent="0.25">
      <c r="A23" s="59">
        <v>21</v>
      </c>
      <c r="B23" s="59" t="s">
        <v>2</v>
      </c>
      <c r="C23" s="59" t="s">
        <v>385</v>
      </c>
      <c r="D23" s="63"/>
      <c r="E23" s="56"/>
      <c r="F23" s="211" t="s">
        <v>959</v>
      </c>
      <c r="G23" s="90">
        <v>15000</v>
      </c>
      <c r="H23" s="87" t="s">
        <v>1741</v>
      </c>
      <c r="I23" s="56" t="s">
        <v>923</v>
      </c>
      <c r="J23" s="103">
        <v>2</v>
      </c>
    </row>
    <row r="24" spans="1:10" ht="42.75" x14ac:dyDescent="0.25">
      <c r="A24" s="59">
        <v>22</v>
      </c>
      <c r="B24" s="59" t="s">
        <v>2</v>
      </c>
      <c r="C24" s="55" t="s">
        <v>385</v>
      </c>
      <c r="D24" s="63"/>
      <c r="E24" s="56"/>
      <c r="F24" s="211" t="s">
        <v>970</v>
      </c>
      <c r="G24" s="90">
        <v>48242</v>
      </c>
      <c r="H24" s="56" t="s">
        <v>1741</v>
      </c>
      <c r="I24" s="56" t="s">
        <v>923</v>
      </c>
      <c r="J24" s="103">
        <v>1</v>
      </c>
    </row>
    <row r="25" spans="1:10" ht="57" x14ac:dyDescent="0.25">
      <c r="A25" s="59">
        <v>23</v>
      </c>
      <c r="B25" s="59" t="s">
        <v>2</v>
      </c>
      <c r="C25" s="55" t="s">
        <v>385</v>
      </c>
      <c r="D25" s="63"/>
      <c r="E25" s="56"/>
      <c r="F25" s="211" t="s">
        <v>971</v>
      </c>
      <c r="G25" s="90">
        <v>27800</v>
      </c>
      <c r="H25" s="56" t="s">
        <v>1741</v>
      </c>
      <c r="I25" s="56" t="s">
        <v>923</v>
      </c>
      <c r="J25" s="103">
        <v>1</v>
      </c>
    </row>
    <row r="26" spans="1:10" x14ac:dyDescent="0.25">
      <c r="A26" s="59">
        <v>24</v>
      </c>
      <c r="B26" s="59" t="s">
        <v>2</v>
      </c>
      <c r="C26" s="55" t="s">
        <v>385</v>
      </c>
      <c r="D26" s="63"/>
      <c r="E26" s="56"/>
      <c r="F26" s="211" t="s">
        <v>972</v>
      </c>
      <c r="G26" s="90">
        <v>5000</v>
      </c>
      <c r="H26" s="56" t="s">
        <v>1741</v>
      </c>
      <c r="I26" s="56" t="s">
        <v>923</v>
      </c>
      <c r="J26" s="103">
        <v>1</v>
      </c>
    </row>
    <row r="27" spans="1:10" ht="28.5" x14ac:dyDescent="0.25">
      <c r="A27" s="59">
        <v>25</v>
      </c>
      <c r="B27" s="59" t="s">
        <v>2</v>
      </c>
      <c r="C27" s="55" t="s">
        <v>385</v>
      </c>
      <c r="D27" s="63"/>
      <c r="E27" s="56"/>
      <c r="F27" s="211" t="s">
        <v>974</v>
      </c>
      <c r="G27" s="90">
        <v>17654</v>
      </c>
      <c r="H27" s="56" t="s">
        <v>1741</v>
      </c>
      <c r="I27" s="56" t="s">
        <v>923</v>
      </c>
      <c r="J27" s="103">
        <v>1</v>
      </c>
    </row>
    <row r="28" spans="1:10" ht="85.5" x14ac:dyDescent="0.25">
      <c r="A28" s="59">
        <v>26</v>
      </c>
      <c r="B28" s="59" t="s">
        <v>2</v>
      </c>
      <c r="C28" s="55" t="s">
        <v>385</v>
      </c>
      <c r="D28" s="63"/>
      <c r="E28" s="56"/>
      <c r="F28" s="211" t="s">
        <v>975</v>
      </c>
      <c r="G28" s="56" t="s">
        <v>976</v>
      </c>
      <c r="H28" s="56" t="s">
        <v>1741</v>
      </c>
      <c r="I28" s="56" t="s">
        <v>923</v>
      </c>
      <c r="J28" s="103">
        <v>1</v>
      </c>
    </row>
    <row r="29" spans="1:10" ht="42.75" x14ac:dyDescent="0.25">
      <c r="A29" s="59">
        <v>27</v>
      </c>
      <c r="B29" s="59" t="s">
        <v>2</v>
      </c>
      <c r="C29" s="55" t="s">
        <v>385</v>
      </c>
      <c r="D29" s="55"/>
      <c r="E29" s="56"/>
      <c r="F29" s="211" t="s">
        <v>979</v>
      </c>
      <c r="G29" s="90">
        <v>5500</v>
      </c>
      <c r="H29" s="56" t="s">
        <v>1741</v>
      </c>
      <c r="I29" s="56" t="s">
        <v>923</v>
      </c>
      <c r="J29" s="103">
        <v>1</v>
      </c>
    </row>
    <row r="30" spans="1:10" x14ac:dyDescent="0.25">
      <c r="A30" s="59">
        <v>28</v>
      </c>
      <c r="B30" s="59" t="s">
        <v>2</v>
      </c>
      <c r="C30" s="55" t="s">
        <v>385</v>
      </c>
      <c r="D30" s="55"/>
      <c r="E30" s="56"/>
      <c r="F30" s="211" t="s">
        <v>980</v>
      </c>
      <c r="G30" s="90">
        <v>20300</v>
      </c>
      <c r="H30" s="56" t="s">
        <v>1741</v>
      </c>
      <c r="I30" s="56" t="s">
        <v>923</v>
      </c>
      <c r="J30" s="103">
        <v>1</v>
      </c>
    </row>
    <row r="31" spans="1:10" x14ac:dyDescent="0.25">
      <c r="A31" s="59">
        <v>29</v>
      </c>
      <c r="B31" s="59" t="s">
        <v>2</v>
      </c>
      <c r="C31" s="55" t="s">
        <v>385</v>
      </c>
      <c r="D31" s="55"/>
      <c r="E31" s="56"/>
      <c r="F31" s="211" t="s">
        <v>981</v>
      </c>
      <c r="G31" s="90">
        <v>14200</v>
      </c>
      <c r="H31" s="56" t="s">
        <v>1741</v>
      </c>
      <c r="I31" s="56" t="s">
        <v>923</v>
      </c>
      <c r="J31" s="103">
        <v>1</v>
      </c>
    </row>
    <row r="32" spans="1:10" ht="28.5" x14ac:dyDescent="0.25">
      <c r="A32" s="59">
        <v>30</v>
      </c>
      <c r="B32" s="59" t="s">
        <v>2</v>
      </c>
      <c r="C32" s="55" t="s">
        <v>385</v>
      </c>
      <c r="D32" s="55"/>
      <c r="E32" s="56"/>
      <c r="F32" s="211" t="s">
        <v>1000</v>
      </c>
      <c r="G32" s="90">
        <v>37809</v>
      </c>
      <c r="H32" s="56" t="s">
        <v>1741</v>
      </c>
      <c r="I32" s="56" t="s">
        <v>935</v>
      </c>
      <c r="J32" s="103">
        <v>1</v>
      </c>
    </row>
    <row r="33" spans="1:10" x14ac:dyDescent="0.25">
      <c r="A33" s="59">
        <v>31</v>
      </c>
      <c r="B33" s="59" t="s">
        <v>2</v>
      </c>
      <c r="C33" s="55" t="s">
        <v>385</v>
      </c>
      <c r="D33" s="55"/>
      <c r="E33" s="56"/>
      <c r="F33" s="211" t="s">
        <v>1003</v>
      </c>
      <c r="G33" s="90">
        <v>12397</v>
      </c>
      <c r="H33" s="56" t="s">
        <v>1741</v>
      </c>
      <c r="I33" s="56" t="s">
        <v>940</v>
      </c>
      <c r="J33" s="103">
        <v>2</v>
      </c>
    </row>
    <row r="34" spans="1:10" x14ac:dyDescent="0.25">
      <c r="A34" s="59">
        <v>32</v>
      </c>
      <c r="B34" s="59" t="s">
        <v>2</v>
      </c>
      <c r="C34" s="55" t="s">
        <v>385</v>
      </c>
      <c r="D34" s="55"/>
      <c r="E34" s="56"/>
      <c r="F34" s="211" t="s">
        <v>1004</v>
      </c>
      <c r="G34" s="87">
        <v>1127.6198999999999</v>
      </c>
      <c r="H34" s="56" t="s">
        <v>1741</v>
      </c>
      <c r="I34" s="56" t="s">
        <v>1005</v>
      </c>
      <c r="J34" s="103">
        <v>2</v>
      </c>
    </row>
    <row r="35" spans="1:10" x14ac:dyDescent="0.25">
      <c r="A35" s="59">
        <v>33</v>
      </c>
      <c r="B35" s="59" t="s">
        <v>2</v>
      </c>
      <c r="C35" s="55" t="s">
        <v>385</v>
      </c>
      <c r="D35" s="55"/>
      <c r="E35" s="56"/>
      <c r="F35" s="211" t="s">
        <v>1016</v>
      </c>
      <c r="G35" s="87">
        <v>28343.46</v>
      </c>
      <c r="H35" s="56" t="s">
        <v>1741</v>
      </c>
      <c r="I35" s="56" t="s">
        <v>923</v>
      </c>
      <c r="J35" s="103">
        <v>3</v>
      </c>
    </row>
    <row r="36" spans="1:10" x14ac:dyDescent="0.25">
      <c r="A36" s="59">
        <v>34</v>
      </c>
      <c r="B36" s="59" t="s">
        <v>2</v>
      </c>
      <c r="C36" s="55" t="s">
        <v>385</v>
      </c>
      <c r="D36" s="55"/>
      <c r="E36" s="56"/>
      <c r="F36" s="211" t="s">
        <v>1017</v>
      </c>
      <c r="G36" s="90">
        <v>4868</v>
      </c>
      <c r="H36" s="56" t="s">
        <v>1741</v>
      </c>
      <c r="I36" s="56" t="s">
        <v>935</v>
      </c>
      <c r="J36" s="103">
        <v>3</v>
      </c>
    </row>
    <row r="37" spans="1:10" ht="57" x14ac:dyDescent="0.25">
      <c r="A37" s="59">
        <v>35</v>
      </c>
      <c r="B37" s="59" t="s">
        <v>2</v>
      </c>
      <c r="C37" s="55" t="s">
        <v>385</v>
      </c>
      <c r="D37" s="55"/>
      <c r="E37" s="56"/>
      <c r="F37" s="211" t="s">
        <v>1018</v>
      </c>
      <c r="G37" s="90">
        <v>8524</v>
      </c>
      <c r="H37" s="56" t="s">
        <v>1741</v>
      </c>
      <c r="I37" s="56" t="s">
        <v>923</v>
      </c>
      <c r="J37" s="103">
        <v>3</v>
      </c>
    </row>
    <row r="38" spans="1:10" x14ac:dyDescent="0.25">
      <c r="A38" s="59">
        <v>36</v>
      </c>
      <c r="B38" s="59" t="s">
        <v>2</v>
      </c>
      <c r="C38" s="55" t="s">
        <v>385</v>
      </c>
      <c r="D38" s="55"/>
      <c r="E38" s="56"/>
      <c r="F38" s="211" t="s">
        <v>1019</v>
      </c>
      <c r="G38" s="90">
        <v>10000</v>
      </c>
      <c r="H38" s="56" t="s">
        <v>1741</v>
      </c>
      <c r="I38" s="56" t="s">
        <v>923</v>
      </c>
      <c r="J38" s="103">
        <v>3</v>
      </c>
    </row>
    <row r="39" spans="1:10" ht="71.25" x14ac:dyDescent="0.25">
      <c r="A39" s="59">
        <v>37</v>
      </c>
      <c r="B39" s="59" t="s">
        <v>2</v>
      </c>
      <c r="C39" s="55" t="s">
        <v>385</v>
      </c>
      <c r="D39" s="55"/>
      <c r="E39" s="56"/>
      <c r="F39" s="211" t="s">
        <v>1021</v>
      </c>
      <c r="G39" s="90" t="s">
        <v>1022</v>
      </c>
      <c r="H39" s="56" t="s">
        <v>1741</v>
      </c>
      <c r="I39" s="56" t="s">
        <v>923</v>
      </c>
      <c r="J39" s="103">
        <v>3</v>
      </c>
    </row>
    <row r="40" spans="1:10" ht="71.25" x14ac:dyDescent="0.25">
      <c r="A40" s="59">
        <v>38</v>
      </c>
      <c r="B40" s="59" t="s">
        <v>2</v>
      </c>
      <c r="C40" s="55" t="s">
        <v>385</v>
      </c>
      <c r="D40" s="55"/>
      <c r="E40" s="56"/>
      <c r="F40" s="211" t="s">
        <v>1024</v>
      </c>
      <c r="G40" s="90">
        <v>12800</v>
      </c>
      <c r="H40" s="56" t="s">
        <v>1741</v>
      </c>
      <c r="I40" s="56" t="s">
        <v>923</v>
      </c>
      <c r="J40" s="103">
        <v>3</v>
      </c>
    </row>
    <row r="41" spans="1:10" ht="71.25" x14ac:dyDescent="0.25">
      <c r="A41" s="59">
        <v>39</v>
      </c>
      <c r="B41" s="59" t="s">
        <v>2</v>
      </c>
      <c r="C41" s="55" t="s">
        <v>385</v>
      </c>
      <c r="D41" s="55"/>
      <c r="E41" s="56"/>
      <c r="F41" s="211" t="s">
        <v>1025</v>
      </c>
      <c r="G41" s="90">
        <v>38700</v>
      </c>
      <c r="H41" s="56" t="s">
        <v>1741</v>
      </c>
      <c r="I41" s="56" t="s">
        <v>1026</v>
      </c>
      <c r="J41" s="103">
        <v>3</v>
      </c>
    </row>
    <row r="42" spans="1:10" ht="74.25" customHeight="1" x14ac:dyDescent="0.25">
      <c r="A42" s="59">
        <v>40</v>
      </c>
      <c r="B42" s="59" t="s">
        <v>2</v>
      </c>
      <c r="C42" s="55" t="s">
        <v>385</v>
      </c>
      <c r="D42" s="55"/>
      <c r="E42" s="56"/>
      <c r="F42" s="203" t="s">
        <v>2590</v>
      </c>
      <c r="G42" s="90">
        <v>19350</v>
      </c>
      <c r="H42" s="56" t="s">
        <v>1741</v>
      </c>
      <c r="I42" s="56" t="s">
        <v>1027</v>
      </c>
      <c r="J42" s="103">
        <v>3</v>
      </c>
    </row>
    <row r="43" spans="1:10" ht="71.25" x14ac:dyDescent="0.25">
      <c r="A43" s="59">
        <v>41</v>
      </c>
      <c r="B43" s="59" t="s">
        <v>2</v>
      </c>
      <c r="C43" s="55" t="s">
        <v>385</v>
      </c>
      <c r="D43" s="55"/>
      <c r="E43" s="56"/>
      <c r="F43" s="211" t="s">
        <v>1028</v>
      </c>
      <c r="G43" s="123">
        <v>27600</v>
      </c>
      <c r="H43" s="56" t="s">
        <v>1741</v>
      </c>
      <c r="I43" s="55" t="s">
        <v>1026</v>
      </c>
      <c r="J43" s="103">
        <v>1</v>
      </c>
    </row>
    <row r="44" spans="1:10" ht="57" x14ac:dyDescent="0.25">
      <c r="A44" s="59">
        <v>42</v>
      </c>
      <c r="B44" s="59" t="s">
        <v>2</v>
      </c>
      <c r="C44" s="55" t="s">
        <v>385</v>
      </c>
      <c r="D44" s="55"/>
      <c r="E44" s="56"/>
      <c r="F44" s="211" t="s">
        <v>1033</v>
      </c>
      <c r="G44" s="123">
        <v>28800</v>
      </c>
      <c r="H44" s="56" t="s">
        <v>1741</v>
      </c>
      <c r="I44" s="55" t="s">
        <v>1027</v>
      </c>
      <c r="J44" s="103">
        <v>3</v>
      </c>
    </row>
    <row r="45" spans="1:10" x14ac:dyDescent="0.25">
      <c r="A45" s="59">
        <v>43</v>
      </c>
      <c r="B45" s="59" t="s">
        <v>2</v>
      </c>
      <c r="C45" s="55" t="s">
        <v>385</v>
      </c>
      <c r="D45" s="59"/>
      <c r="E45" s="56"/>
      <c r="F45" s="202" t="s">
        <v>1038</v>
      </c>
      <c r="G45" s="99">
        <v>1179</v>
      </c>
      <c r="H45" s="56" t="s">
        <v>1741</v>
      </c>
      <c r="I45" s="59" t="s">
        <v>1012</v>
      </c>
      <c r="J45" s="103">
        <v>4</v>
      </c>
    </row>
    <row r="46" spans="1:10" x14ac:dyDescent="0.25">
      <c r="A46" s="59">
        <v>44</v>
      </c>
      <c r="B46" s="59" t="s">
        <v>2</v>
      </c>
      <c r="C46" s="55" t="s">
        <v>385</v>
      </c>
      <c r="D46" s="59"/>
      <c r="E46" s="56"/>
      <c r="F46" s="202" t="s">
        <v>1039</v>
      </c>
      <c r="G46" s="99">
        <v>2000</v>
      </c>
      <c r="H46" s="56" t="s">
        <v>1741</v>
      </c>
      <c r="I46" s="59" t="s">
        <v>1012</v>
      </c>
      <c r="J46" s="103">
        <v>4</v>
      </c>
    </row>
    <row r="47" spans="1:10" ht="28.5" x14ac:dyDescent="0.25">
      <c r="A47" s="59">
        <v>45</v>
      </c>
      <c r="B47" s="59" t="s">
        <v>2</v>
      </c>
      <c r="C47" s="55" t="s">
        <v>385</v>
      </c>
      <c r="D47" s="59"/>
      <c r="E47" s="56"/>
      <c r="F47" s="202" t="s">
        <v>1040</v>
      </c>
      <c r="G47" s="59">
        <v>700</v>
      </c>
      <c r="H47" s="56" t="s">
        <v>1741</v>
      </c>
      <c r="I47" s="59" t="s">
        <v>1041</v>
      </c>
      <c r="J47" s="103">
        <v>4</v>
      </c>
    </row>
    <row r="48" spans="1:10" x14ac:dyDescent="0.25">
      <c r="A48" s="59">
        <v>46</v>
      </c>
      <c r="B48" s="59" t="s">
        <v>2</v>
      </c>
      <c r="C48" s="55" t="s">
        <v>385</v>
      </c>
      <c r="D48" s="59"/>
      <c r="E48" s="56"/>
      <c r="F48" s="202" t="s">
        <v>1043</v>
      </c>
      <c r="G48" s="99">
        <v>2000</v>
      </c>
      <c r="H48" s="56" t="s">
        <v>1741</v>
      </c>
      <c r="I48" s="59" t="s">
        <v>1012</v>
      </c>
      <c r="J48" s="103">
        <v>4</v>
      </c>
    </row>
    <row r="49" spans="1:10" x14ac:dyDescent="0.25">
      <c r="A49" s="59">
        <v>47</v>
      </c>
      <c r="B49" s="59" t="s">
        <v>2</v>
      </c>
      <c r="C49" s="59" t="s">
        <v>385</v>
      </c>
      <c r="D49" s="59"/>
      <c r="E49" s="56"/>
      <c r="F49" s="202" t="s">
        <v>1055</v>
      </c>
      <c r="G49" s="99">
        <v>1137</v>
      </c>
      <c r="H49" s="56" t="s">
        <v>1741</v>
      </c>
      <c r="I49" s="59" t="s">
        <v>1012</v>
      </c>
      <c r="J49" s="103">
        <v>4</v>
      </c>
    </row>
    <row r="50" spans="1:10" x14ac:dyDescent="0.25">
      <c r="A50" s="59">
        <v>48</v>
      </c>
      <c r="B50" s="59" t="s">
        <v>2</v>
      </c>
      <c r="C50" s="59" t="s">
        <v>1713</v>
      </c>
      <c r="D50" s="63"/>
      <c r="E50" s="56"/>
      <c r="F50" s="211" t="s">
        <v>960</v>
      </c>
      <c r="G50" s="90">
        <v>23000</v>
      </c>
      <c r="H50" s="56" t="s">
        <v>1741</v>
      </c>
      <c r="I50" s="56" t="s">
        <v>923</v>
      </c>
      <c r="J50" s="103">
        <v>2</v>
      </c>
    </row>
    <row r="51" spans="1:10" x14ac:dyDescent="0.25">
      <c r="A51" s="59">
        <v>49</v>
      </c>
      <c r="B51" s="59" t="s">
        <v>2</v>
      </c>
      <c r="C51" s="59" t="s">
        <v>1713</v>
      </c>
      <c r="D51" s="63"/>
      <c r="E51" s="56"/>
      <c r="F51" s="211" t="s">
        <v>961</v>
      </c>
      <c r="G51" s="90">
        <v>15000</v>
      </c>
      <c r="H51" s="56" t="s">
        <v>1741</v>
      </c>
      <c r="I51" s="56" t="s">
        <v>923</v>
      </c>
      <c r="J51" s="103">
        <v>2</v>
      </c>
    </row>
    <row r="52" spans="1:10" x14ac:dyDescent="0.25">
      <c r="A52" s="59">
        <v>50</v>
      </c>
      <c r="B52" s="59" t="s">
        <v>2</v>
      </c>
      <c r="C52" s="59" t="s">
        <v>1713</v>
      </c>
      <c r="D52" s="63"/>
      <c r="E52" s="56"/>
      <c r="F52" s="211" t="s">
        <v>962</v>
      </c>
      <c r="G52" s="87">
        <v>10822.68</v>
      </c>
      <c r="H52" s="56" t="s">
        <v>1741</v>
      </c>
      <c r="I52" s="56" t="s">
        <v>923</v>
      </c>
      <c r="J52" s="103">
        <v>2</v>
      </c>
    </row>
    <row r="53" spans="1:10" x14ac:dyDescent="0.25">
      <c r="A53" s="59">
        <v>51</v>
      </c>
      <c r="B53" s="59" t="s">
        <v>2</v>
      </c>
      <c r="C53" s="59" t="s">
        <v>1713</v>
      </c>
      <c r="D53" s="63"/>
      <c r="E53" s="56"/>
      <c r="F53" s="211" t="s">
        <v>963</v>
      </c>
      <c r="G53" s="87"/>
      <c r="H53" s="56" t="s">
        <v>1741</v>
      </c>
      <c r="I53" s="56" t="s">
        <v>923</v>
      </c>
      <c r="J53" s="103">
        <v>2</v>
      </c>
    </row>
    <row r="54" spans="1:10" x14ac:dyDescent="0.25">
      <c r="A54" s="59">
        <v>52</v>
      </c>
      <c r="B54" s="59" t="s">
        <v>2</v>
      </c>
      <c r="C54" s="59" t="s">
        <v>1713</v>
      </c>
      <c r="D54" s="63"/>
      <c r="E54" s="56"/>
      <c r="F54" s="211" t="s">
        <v>964</v>
      </c>
      <c r="G54" s="87"/>
      <c r="H54" s="56" t="s">
        <v>1741</v>
      </c>
      <c r="I54" s="56" t="s">
        <v>923</v>
      </c>
      <c r="J54" s="103">
        <v>2</v>
      </c>
    </row>
    <row r="55" spans="1:10" x14ac:dyDescent="0.25">
      <c r="A55" s="59">
        <v>53</v>
      </c>
      <c r="B55" s="59" t="s">
        <v>2</v>
      </c>
      <c r="C55" s="59" t="s">
        <v>1713</v>
      </c>
      <c r="D55" s="63"/>
      <c r="E55" s="56"/>
      <c r="F55" s="211" t="s">
        <v>965</v>
      </c>
      <c r="G55" s="87"/>
      <c r="H55" s="56" t="s">
        <v>1741</v>
      </c>
      <c r="I55" s="56" t="s">
        <v>923</v>
      </c>
      <c r="J55" s="103">
        <v>2</v>
      </c>
    </row>
    <row r="56" spans="1:10" x14ac:dyDescent="0.25">
      <c r="A56" s="59">
        <v>54</v>
      </c>
      <c r="B56" s="59" t="s">
        <v>2</v>
      </c>
      <c r="C56" s="59" t="s">
        <v>1713</v>
      </c>
      <c r="D56" s="63"/>
      <c r="E56" s="56"/>
      <c r="F56" s="211" t="s">
        <v>966</v>
      </c>
      <c r="G56" s="87"/>
      <c r="H56" s="56" t="s">
        <v>1741</v>
      </c>
      <c r="I56" s="56" t="s">
        <v>923</v>
      </c>
      <c r="J56" s="103">
        <v>2</v>
      </c>
    </row>
    <row r="57" spans="1:10" x14ac:dyDescent="0.25">
      <c r="A57" s="59">
        <v>55</v>
      </c>
      <c r="B57" s="59" t="s">
        <v>2</v>
      </c>
      <c r="C57" s="59" t="s">
        <v>1713</v>
      </c>
      <c r="D57" s="63"/>
      <c r="E57" s="56"/>
      <c r="F57" s="211" t="s">
        <v>967</v>
      </c>
      <c r="G57" s="87"/>
      <c r="H57" s="56" t="s">
        <v>1741</v>
      </c>
      <c r="I57" s="56" t="s">
        <v>923</v>
      </c>
      <c r="J57" s="103">
        <v>2</v>
      </c>
    </row>
    <row r="58" spans="1:10" x14ac:dyDescent="0.25">
      <c r="A58" s="59">
        <v>56</v>
      </c>
      <c r="B58" s="59" t="s">
        <v>2</v>
      </c>
      <c r="C58" s="59" t="s">
        <v>1713</v>
      </c>
      <c r="D58" s="63"/>
      <c r="E58" s="56"/>
      <c r="F58" s="211" t="s">
        <v>968</v>
      </c>
      <c r="G58" s="87"/>
      <c r="H58" s="56" t="s">
        <v>1741</v>
      </c>
      <c r="I58" s="56" t="s">
        <v>923</v>
      </c>
      <c r="J58" s="103">
        <v>2</v>
      </c>
    </row>
    <row r="59" spans="1:10" x14ac:dyDescent="0.25">
      <c r="A59" s="59">
        <v>57</v>
      </c>
      <c r="B59" s="59" t="s">
        <v>2</v>
      </c>
      <c r="C59" s="59" t="s">
        <v>1713</v>
      </c>
      <c r="D59" s="63"/>
      <c r="E59" s="56"/>
      <c r="F59" s="211" t="s">
        <v>969</v>
      </c>
      <c r="G59" s="56"/>
      <c r="H59" s="56" t="s">
        <v>1741</v>
      </c>
      <c r="I59" s="56" t="s">
        <v>923</v>
      </c>
      <c r="J59" s="103">
        <v>2</v>
      </c>
    </row>
    <row r="60" spans="1:10" x14ac:dyDescent="0.25">
      <c r="A60" s="59">
        <v>58</v>
      </c>
      <c r="B60" s="59" t="s">
        <v>2</v>
      </c>
      <c r="C60" s="55" t="s">
        <v>1713</v>
      </c>
      <c r="D60" s="55"/>
      <c r="E60" s="56"/>
      <c r="F60" s="203" t="s">
        <v>2589</v>
      </c>
      <c r="G60" s="56">
        <v>800</v>
      </c>
      <c r="H60" s="56" t="s">
        <v>1741</v>
      </c>
      <c r="I60" s="56" t="s">
        <v>923</v>
      </c>
      <c r="J60" s="103">
        <v>2</v>
      </c>
    </row>
    <row r="61" spans="1:10" ht="28.5" x14ac:dyDescent="0.25">
      <c r="A61" s="59">
        <v>59</v>
      </c>
      <c r="B61" s="59" t="s">
        <v>2</v>
      </c>
      <c r="C61" s="55" t="s">
        <v>1713</v>
      </c>
      <c r="D61" s="63"/>
      <c r="E61" s="56"/>
      <c r="F61" s="211" t="s">
        <v>973</v>
      </c>
      <c r="G61" s="90">
        <v>15000</v>
      </c>
      <c r="H61" s="56" t="s">
        <v>1741</v>
      </c>
      <c r="I61" s="56" t="s">
        <v>923</v>
      </c>
      <c r="J61" s="103">
        <v>1</v>
      </c>
    </row>
    <row r="62" spans="1:10" ht="42.75" x14ac:dyDescent="0.25">
      <c r="A62" s="59">
        <v>60</v>
      </c>
      <c r="B62" s="59" t="s">
        <v>2</v>
      </c>
      <c r="C62" s="55" t="s">
        <v>1713</v>
      </c>
      <c r="D62" s="55"/>
      <c r="E62" s="56"/>
      <c r="F62" s="211" t="s">
        <v>977</v>
      </c>
      <c r="G62" s="90">
        <v>10165</v>
      </c>
      <c r="H62" s="56" t="s">
        <v>1741</v>
      </c>
      <c r="I62" s="56" t="s">
        <v>923</v>
      </c>
      <c r="J62" s="103">
        <v>1</v>
      </c>
    </row>
    <row r="63" spans="1:10" ht="42.75" x14ac:dyDescent="0.25">
      <c r="A63" s="59">
        <v>61</v>
      </c>
      <c r="B63" s="59" t="s">
        <v>2</v>
      </c>
      <c r="C63" s="55" t="s">
        <v>1713</v>
      </c>
      <c r="D63" s="55"/>
      <c r="E63" s="56"/>
      <c r="F63" s="211" t="s">
        <v>978</v>
      </c>
      <c r="G63" s="87"/>
      <c r="H63" s="56" t="s">
        <v>1741</v>
      </c>
      <c r="I63" s="56" t="s">
        <v>923</v>
      </c>
      <c r="J63" s="103">
        <v>1</v>
      </c>
    </row>
    <row r="64" spans="1:10" ht="42.75" x14ac:dyDescent="0.25">
      <c r="A64" s="59">
        <v>62</v>
      </c>
      <c r="B64" s="59" t="s">
        <v>2</v>
      </c>
      <c r="C64" s="55" t="s">
        <v>1713</v>
      </c>
      <c r="D64" s="55"/>
      <c r="E64" s="56"/>
      <c r="F64" s="211" t="s">
        <v>982</v>
      </c>
      <c r="G64" s="87"/>
      <c r="H64" s="56" t="s">
        <v>1741</v>
      </c>
      <c r="I64" s="56" t="s">
        <v>923</v>
      </c>
      <c r="J64" s="103">
        <v>1</v>
      </c>
    </row>
    <row r="65" spans="1:10" ht="57" x14ac:dyDescent="0.25">
      <c r="A65" s="59">
        <v>63</v>
      </c>
      <c r="B65" s="59" t="s">
        <v>2</v>
      </c>
      <c r="C65" s="55" t="s">
        <v>1713</v>
      </c>
      <c r="D65" s="63"/>
      <c r="E65" s="56"/>
      <c r="F65" s="203" t="s">
        <v>983</v>
      </c>
      <c r="G65" s="90">
        <v>15600</v>
      </c>
      <c r="H65" s="56" t="s">
        <v>1741</v>
      </c>
      <c r="I65" s="56" t="s">
        <v>923</v>
      </c>
      <c r="J65" s="103">
        <v>1</v>
      </c>
    </row>
    <row r="66" spans="1:10" ht="57" x14ac:dyDescent="0.25">
      <c r="A66" s="59">
        <v>64</v>
      </c>
      <c r="B66" s="59" t="s">
        <v>2</v>
      </c>
      <c r="C66" s="55" t="s">
        <v>1713</v>
      </c>
      <c r="D66" s="55"/>
      <c r="E66" s="56"/>
      <c r="F66" s="211" t="s">
        <v>984</v>
      </c>
      <c r="G66" s="90">
        <v>18500</v>
      </c>
      <c r="H66" s="56" t="s">
        <v>1741</v>
      </c>
      <c r="I66" s="56" t="s">
        <v>923</v>
      </c>
      <c r="J66" s="103">
        <v>1</v>
      </c>
    </row>
    <row r="67" spans="1:10" ht="28.5" x14ac:dyDescent="0.25">
      <c r="A67" s="59">
        <v>65</v>
      </c>
      <c r="B67" s="59" t="s">
        <v>2</v>
      </c>
      <c r="C67" s="55" t="s">
        <v>1713</v>
      </c>
      <c r="D67" s="55"/>
      <c r="E67" s="56"/>
      <c r="F67" s="211" t="s">
        <v>985</v>
      </c>
      <c r="G67" s="90"/>
      <c r="H67" s="56" t="s">
        <v>1741</v>
      </c>
      <c r="I67" s="56" t="s">
        <v>923</v>
      </c>
      <c r="J67" s="103">
        <v>1</v>
      </c>
    </row>
    <row r="68" spans="1:10" x14ac:dyDescent="0.25">
      <c r="A68" s="59">
        <v>66</v>
      </c>
      <c r="B68" s="59" t="s">
        <v>2</v>
      </c>
      <c r="C68" s="55" t="s">
        <v>1713</v>
      </c>
      <c r="D68" s="55"/>
      <c r="E68" s="56"/>
      <c r="F68" s="211" t="s">
        <v>986</v>
      </c>
      <c r="G68" s="90">
        <v>30950</v>
      </c>
      <c r="H68" s="56" t="s">
        <v>1741</v>
      </c>
      <c r="I68" s="56" t="s">
        <v>935</v>
      </c>
      <c r="J68" s="103">
        <v>1</v>
      </c>
    </row>
    <row r="69" spans="1:10" ht="28.5" x14ac:dyDescent="0.25">
      <c r="A69" s="59">
        <v>67</v>
      </c>
      <c r="B69" s="59" t="s">
        <v>2</v>
      </c>
      <c r="C69" s="55" t="s">
        <v>1713</v>
      </c>
      <c r="D69" s="55"/>
      <c r="E69" s="56"/>
      <c r="F69" s="211" t="s">
        <v>987</v>
      </c>
      <c r="G69" s="90">
        <v>17700</v>
      </c>
      <c r="H69" s="56" t="s">
        <v>1741</v>
      </c>
      <c r="I69" s="56" t="s">
        <v>923</v>
      </c>
      <c r="J69" s="103">
        <v>1</v>
      </c>
    </row>
    <row r="70" spans="1:10" ht="28.5" x14ac:dyDescent="0.25">
      <c r="A70" s="59">
        <v>68</v>
      </c>
      <c r="B70" s="59" t="s">
        <v>2</v>
      </c>
      <c r="C70" s="55" t="s">
        <v>1713</v>
      </c>
      <c r="D70" s="55"/>
      <c r="E70" s="56"/>
      <c r="F70" s="211" t="s">
        <v>988</v>
      </c>
      <c r="G70" s="56">
        <v>800</v>
      </c>
      <c r="H70" s="56" t="s">
        <v>1741</v>
      </c>
      <c r="I70" s="56" t="s">
        <v>940</v>
      </c>
      <c r="J70" s="103">
        <v>1</v>
      </c>
    </row>
    <row r="71" spans="1:10" x14ac:dyDescent="0.25">
      <c r="A71" s="59">
        <v>69</v>
      </c>
      <c r="B71" s="59" t="s">
        <v>2</v>
      </c>
      <c r="C71" s="55" t="s">
        <v>1713</v>
      </c>
      <c r="D71" s="55"/>
      <c r="E71" s="56"/>
      <c r="F71" s="211" t="s">
        <v>989</v>
      </c>
      <c r="G71" s="56"/>
      <c r="H71" s="56" t="s">
        <v>1741</v>
      </c>
      <c r="I71" s="56" t="s">
        <v>940</v>
      </c>
      <c r="J71" s="103">
        <v>1</v>
      </c>
    </row>
    <row r="72" spans="1:10" x14ac:dyDescent="0.25">
      <c r="A72" s="59">
        <v>70</v>
      </c>
      <c r="B72" s="59" t="s">
        <v>2</v>
      </c>
      <c r="C72" s="55" t="s">
        <v>1713</v>
      </c>
      <c r="D72" s="55"/>
      <c r="E72" s="56"/>
      <c r="F72" s="211" t="s">
        <v>990</v>
      </c>
      <c r="G72" s="56"/>
      <c r="H72" s="56" t="s">
        <v>1741</v>
      </c>
      <c r="I72" s="56" t="s">
        <v>940</v>
      </c>
      <c r="J72" s="103">
        <v>1</v>
      </c>
    </row>
    <row r="73" spans="1:10" x14ac:dyDescent="0.25">
      <c r="A73" s="59">
        <v>71</v>
      </c>
      <c r="B73" s="59" t="s">
        <v>2</v>
      </c>
      <c r="C73" s="55" t="s">
        <v>1713</v>
      </c>
      <c r="D73" s="55"/>
      <c r="E73" s="56"/>
      <c r="F73" s="211" t="s">
        <v>991</v>
      </c>
      <c r="G73" s="56"/>
      <c r="H73" s="56" t="s">
        <v>1741</v>
      </c>
      <c r="I73" s="56" t="s">
        <v>940</v>
      </c>
      <c r="J73" s="103">
        <v>1</v>
      </c>
    </row>
    <row r="74" spans="1:10" x14ac:dyDescent="0.25">
      <c r="A74" s="59">
        <v>72</v>
      </c>
      <c r="B74" s="59" t="s">
        <v>2</v>
      </c>
      <c r="C74" s="55" t="s">
        <v>1713</v>
      </c>
      <c r="D74" s="55"/>
      <c r="E74" s="56"/>
      <c r="F74" s="211" t="s">
        <v>992</v>
      </c>
      <c r="G74" s="56"/>
      <c r="H74" s="56" t="s">
        <v>1741</v>
      </c>
      <c r="I74" s="56" t="s">
        <v>940</v>
      </c>
      <c r="J74" s="103">
        <v>1</v>
      </c>
    </row>
    <row r="75" spans="1:10" x14ac:dyDescent="0.25">
      <c r="A75" s="59">
        <v>73</v>
      </c>
      <c r="B75" s="59" t="s">
        <v>2</v>
      </c>
      <c r="C75" s="55" t="s">
        <v>1713</v>
      </c>
      <c r="D75" s="55"/>
      <c r="E75" s="56"/>
      <c r="F75" s="211" t="s">
        <v>993</v>
      </c>
      <c r="G75" s="56"/>
      <c r="H75" s="56" t="s">
        <v>1741</v>
      </c>
      <c r="I75" s="56" t="s">
        <v>940</v>
      </c>
      <c r="J75" s="103">
        <v>1</v>
      </c>
    </row>
    <row r="76" spans="1:10" ht="28.5" x14ac:dyDescent="0.25">
      <c r="A76" s="59">
        <v>74</v>
      </c>
      <c r="B76" s="59" t="s">
        <v>2</v>
      </c>
      <c r="C76" s="55" t="s">
        <v>1713</v>
      </c>
      <c r="D76" s="55"/>
      <c r="E76" s="56"/>
      <c r="F76" s="211" t="s">
        <v>994</v>
      </c>
      <c r="G76" s="87"/>
      <c r="H76" s="56" t="s">
        <v>1741</v>
      </c>
      <c r="I76" s="56" t="s">
        <v>940</v>
      </c>
      <c r="J76" s="103">
        <v>1</v>
      </c>
    </row>
    <row r="77" spans="1:10" x14ac:dyDescent="0.25">
      <c r="A77" s="59">
        <v>75</v>
      </c>
      <c r="B77" s="59" t="s">
        <v>2</v>
      </c>
      <c r="C77" s="55" t="s">
        <v>1713</v>
      </c>
      <c r="D77" s="55"/>
      <c r="E77" s="56"/>
      <c r="F77" s="211" t="s">
        <v>995</v>
      </c>
      <c r="G77" s="87"/>
      <c r="H77" s="56" t="s">
        <v>1741</v>
      </c>
      <c r="I77" s="56" t="s">
        <v>996</v>
      </c>
      <c r="J77" s="103">
        <v>1</v>
      </c>
    </row>
    <row r="78" spans="1:10" x14ac:dyDescent="0.25">
      <c r="A78" s="59">
        <v>76</v>
      </c>
      <c r="B78" s="59" t="s">
        <v>2</v>
      </c>
      <c r="C78" s="55" t="s">
        <v>1713</v>
      </c>
      <c r="D78" s="55"/>
      <c r="E78" s="56"/>
      <c r="F78" s="211" t="s">
        <v>997</v>
      </c>
      <c r="G78" s="87"/>
      <c r="H78" s="56" t="s">
        <v>1741</v>
      </c>
      <c r="I78" s="56" t="s">
        <v>998</v>
      </c>
      <c r="J78" s="103">
        <v>1</v>
      </c>
    </row>
    <row r="79" spans="1:10" ht="28.5" x14ac:dyDescent="0.25">
      <c r="A79" s="59">
        <v>77</v>
      </c>
      <c r="B79" s="59" t="s">
        <v>2</v>
      </c>
      <c r="C79" s="55" t="s">
        <v>1713</v>
      </c>
      <c r="D79" s="55"/>
      <c r="E79" s="56"/>
      <c r="F79" s="211" t="s">
        <v>999</v>
      </c>
      <c r="G79" s="90">
        <v>28163</v>
      </c>
      <c r="H79" s="56" t="s">
        <v>1741</v>
      </c>
      <c r="I79" s="56" t="s">
        <v>940</v>
      </c>
      <c r="J79" s="103">
        <v>1</v>
      </c>
    </row>
    <row r="80" spans="1:10" ht="57" x14ac:dyDescent="0.25">
      <c r="A80" s="59">
        <v>78</v>
      </c>
      <c r="B80" s="59" t="s">
        <v>2</v>
      </c>
      <c r="C80" s="55" t="s">
        <v>1713</v>
      </c>
      <c r="D80" s="55"/>
      <c r="E80" s="56"/>
      <c r="F80" s="211" t="s">
        <v>1001</v>
      </c>
      <c r="G80" s="87"/>
      <c r="H80" s="56" t="s">
        <v>1741</v>
      </c>
      <c r="I80" s="56" t="s">
        <v>935</v>
      </c>
      <c r="J80" s="103">
        <v>1</v>
      </c>
    </row>
    <row r="81" spans="1:10" x14ac:dyDescent="0.25">
      <c r="A81" s="59">
        <v>79</v>
      </c>
      <c r="B81" s="59" t="s">
        <v>2</v>
      </c>
      <c r="C81" s="55" t="s">
        <v>1713</v>
      </c>
      <c r="D81" s="63"/>
      <c r="E81" s="56"/>
      <c r="F81" s="211" t="s">
        <v>1002</v>
      </c>
      <c r="G81" s="56">
        <v>191</v>
      </c>
      <c r="H81" s="56" t="s">
        <v>1741</v>
      </c>
      <c r="I81" s="56" t="s">
        <v>932</v>
      </c>
      <c r="J81" s="103">
        <v>2</v>
      </c>
    </row>
    <row r="82" spans="1:10" x14ac:dyDescent="0.25">
      <c r="A82" s="59">
        <v>80</v>
      </c>
      <c r="B82" s="59" t="s">
        <v>2</v>
      </c>
      <c r="C82" s="55" t="s">
        <v>1713</v>
      </c>
      <c r="D82" s="55"/>
      <c r="E82" s="56"/>
      <c r="F82" s="211" t="s">
        <v>1006</v>
      </c>
      <c r="G82" s="56">
        <v>342.5</v>
      </c>
      <c r="H82" s="56" t="s">
        <v>1741</v>
      </c>
      <c r="I82" s="56" t="s">
        <v>996</v>
      </c>
      <c r="J82" s="103">
        <v>2</v>
      </c>
    </row>
    <row r="83" spans="1:10" x14ac:dyDescent="0.25">
      <c r="A83" s="59">
        <v>81</v>
      </c>
      <c r="B83" s="59" t="s">
        <v>2</v>
      </c>
      <c r="C83" s="55" t="s">
        <v>1713</v>
      </c>
      <c r="D83" s="55"/>
      <c r="E83" s="56"/>
      <c r="F83" s="211" t="s">
        <v>1007</v>
      </c>
      <c r="G83" s="56">
        <v>100</v>
      </c>
      <c r="H83" s="56" t="s">
        <v>1741</v>
      </c>
      <c r="I83" s="56" t="s">
        <v>951</v>
      </c>
      <c r="J83" s="103">
        <v>2</v>
      </c>
    </row>
    <row r="84" spans="1:10" x14ac:dyDescent="0.25">
      <c r="A84" s="59">
        <v>82</v>
      </c>
      <c r="B84" s="59" t="s">
        <v>2</v>
      </c>
      <c r="C84" s="55" t="s">
        <v>1713</v>
      </c>
      <c r="D84" s="55"/>
      <c r="E84" s="56"/>
      <c r="F84" s="211" t="s">
        <v>1008</v>
      </c>
      <c r="G84" s="56">
        <v>300</v>
      </c>
      <c r="H84" s="56" t="s">
        <v>1741</v>
      </c>
      <c r="I84" s="56" t="s">
        <v>1005</v>
      </c>
      <c r="J84" s="103">
        <v>2</v>
      </c>
    </row>
    <row r="85" spans="1:10" x14ac:dyDescent="0.25">
      <c r="A85" s="59">
        <v>83</v>
      </c>
      <c r="B85" s="59" t="s">
        <v>2</v>
      </c>
      <c r="C85" s="55" t="s">
        <v>1713</v>
      </c>
      <c r="D85" s="55"/>
      <c r="E85" s="56"/>
      <c r="F85" s="211" t="s">
        <v>1009</v>
      </c>
      <c r="G85" s="87"/>
      <c r="H85" s="56" t="s">
        <v>1741</v>
      </c>
      <c r="I85" s="56" t="s">
        <v>1010</v>
      </c>
      <c r="J85" s="103">
        <v>2</v>
      </c>
    </row>
    <row r="86" spans="1:10" x14ac:dyDescent="0.25">
      <c r="A86" s="59">
        <v>84</v>
      </c>
      <c r="B86" s="59" t="s">
        <v>2</v>
      </c>
      <c r="C86" s="55" t="s">
        <v>1713</v>
      </c>
      <c r="D86" s="55"/>
      <c r="E86" s="56"/>
      <c r="F86" s="211" t="s">
        <v>1011</v>
      </c>
      <c r="G86" s="87"/>
      <c r="H86" s="56" t="s">
        <v>1741</v>
      </c>
      <c r="I86" s="56" t="s">
        <v>1012</v>
      </c>
      <c r="J86" s="103">
        <v>2</v>
      </c>
    </row>
    <row r="87" spans="1:10" x14ac:dyDescent="0.25">
      <c r="A87" s="59">
        <v>85</v>
      </c>
      <c r="B87" s="59" t="s">
        <v>2</v>
      </c>
      <c r="C87" s="55" t="s">
        <v>1713</v>
      </c>
      <c r="D87" s="55"/>
      <c r="E87" s="56"/>
      <c r="F87" s="211" t="s">
        <v>1013</v>
      </c>
      <c r="G87" s="87"/>
      <c r="H87" s="56" t="s">
        <v>1741</v>
      </c>
      <c r="I87" s="56" t="s">
        <v>951</v>
      </c>
      <c r="J87" s="103">
        <v>2</v>
      </c>
    </row>
    <row r="88" spans="1:10" x14ac:dyDescent="0.25">
      <c r="A88" s="59">
        <v>86</v>
      </c>
      <c r="B88" s="59" t="s">
        <v>2</v>
      </c>
      <c r="C88" s="55" t="s">
        <v>1713</v>
      </c>
      <c r="D88" s="55"/>
      <c r="E88" s="56"/>
      <c r="F88" s="211" t="s">
        <v>1014</v>
      </c>
      <c r="G88" s="56">
        <v>100</v>
      </c>
      <c r="H88" s="56" t="s">
        <v>1741</v>
      </c>
      <c r="I88" s="56" t="s">
        <v>932</v>
      </c>
      <c r="J88" s="103">
        <v>2</v>
      </c>
    </row>
    <row r="89" spans="1:10" x14ac:dyDescent="0.25">
      <c r="A89" s="59">
        <v>87</v>
      </c>
      <c r="B89" s="59" t="s">
        <v>2</v>
      </c>
      <c r="C89" s="55" t="s">
        <v>1713</v>
      </c>
      <c r="D89" s="55"/>
      <c r="E89" s="56"/>
      <c r="F89" s="211" t="s">
        <v>1015</v>
      </c>
      <c r="G89" s="56">
        <v>100</v>
      </c>
      <c r="H89" s="56" t="s">
        <v>1741</v>
      </c>
      <c r="I89" s="56" t="s">
        <v>1005</v>
      </c>
      <c r="J89" s="103">
        <v>2</v>
      </c>
    </row>
    <row r="90" spans="1:10" ht="57" x14ac:dyDescent="0.25">
      <c r="A90" s="59">
        <v>88</v>
      </c>
      <c r="B90" s="59" t="s">
        <v>2</v>
      </c>
      <c r="C90" s="55" t="s">
        <v>1713</v>
      </c>
      <c r="D90" s="55"/>
      <c r="E90" s="56"/>
      <c r="F90" s="211" t="s">
        <v>1020</v>
      </c>
      <c r="G90" s="56">
        <v>800</v>
      </c>
      <c r="H90" s="56" t="s">
        <v>1741</v>
      </c>
      <c r="I90" s="56" t="s">
        <v>923</v>
      </c>
      <c r="J90" s="103">
        <v>3</v>
      </c>
    </row>
    <row r="91" spans="1:10" ht="71.25" x14ac:dyDescent="0.25">
      <c r="A91" s="59">
        <v>89</v>
      </c>
      <c r="B91" s="59" t="s">
        <v>2</v>
      </c>
      <c r="C91" s="55" t="s">
        <v>1713</v>
      </c>
      <c r="D91" s="55"/>
      <c r="E91" s="56"/>
      <c r="F91" s="211" t="s">
        <v>1023</v>
      </c>
      <c r="G91" s="90">
        <v>12200</v>
      </c>
      <c r="H91" s="56" t="s">
        <v>1741</v>
      </c>
      <c r="I91" s="56" t="s">
        <v>923</v>
      </c>
      <c r="J91" s="103">
        <v>3</v>
      </c>
    </row>
    <row r="92" spans="1:10" x14ac:dyDescent="0.25">
      <c r="A92" s="59">
        <v>90</v>
      </c>
      <c r="B92" s="59" t="s">
        <v>2</v>
      </c>
      <c r="C92" s="55" t="s">
        <v>1713</v>
      </c>
      <c r="D92" s="55"/>
      <c r="E92" s="56"/>
      <c r="F92" s="211" t="s">
        <v>1029</v>
      </c>
      <c r="G92" s="123">
        <v>16549.62</v>
      </c>
      <c r="H92" s="56" t="s">
        <v>1741</v>
      </c>
      <c r="I92" s="55" t="s">
        <v>923</v>
      </c>
      <c r="J92" s="103">
        <v>3</v>
      </c>
    </row>
    <row r="93" spans="1:10" ht="71.25" x14ac:dyDescent="0.25">
      <c r="A93" s="59">
        <v>91</v>
      </c>
      <c r="B93" s="59" t="s">
        <v>2</v>
      </c>
      <c r="C93" s="55" t="s">
        <v>1713</v>
      </c>
      <c r="D93" s="55"/>
      <c r="E93" s="56"/>
      <c r="F93" s="211" t="s">
        <v>1030</v>
      </c>
      <c r="G93" s="123">
        <v>14000</v>
      </c>
      <c r="H93" s="56" t="s">
        <v>1741</v>
      </c>
      <c r="I93" s="55" t="s">
        <v>1031</v>
      </c>
      <c r="J93" s="103">
        <v>3</v>
      </c>
    </row>
    <row r="94" spans="1:10" x14ac:dyDescent="0.25">
      <c r="A94" s="59">
        <v>92</v>
      </c>
      <c r="B94" s="59" t="s">
        <v>2</v>
      </c>
      <c r="C94" s="55" t="s">
        <v>1713</v>
      </c>
      <c r="D94" s="55"/>
      <c r="E94" s="56"/>
      <c r="F94" s="211" t="s">
        <v>1032</v>
      </c>
      <c r="G94" s="123">
        <v>22800</v>
      </c>
      <c r="H94" s="56" t="s">
        <v>1741</v>
      </c>
      <c r="I94" s="55" t="s">
        <v>923</v>
      </c>
      <c r="J94" s="103">
        <v>3</v>
      </c>
    </row>
    <row r="95" spans="1:10" ht="28.5" customHeight="1" x14ac:dyDescent="0.25">
      <c r="A95" s="59">
        <v>93</v>
      </c>
      <c r="B95" s="59" t="s">
        <v>2</v>
      </c>
      <c r="C95" s="55" t="s">
        <v>1713</v>
      </c>
      <c r="D95" s="55"/>
      <c r="E95" s="56"/>
      <c r="F95" s="211" t="s">
        <v>1034</v>
      </c>
      <c r="G95" s="113"/>
      <c r="H95" s="56" t="s">
        <v>1741</v>
      </c>
      <c r="I95" s="55" t="s">
        <v>1035</v>
      </c>
      <c r="J95" s="103">
        <v>3</v>
      </c>
    </row>
    <row r="96" spans="1:10" x14ac:dyDescent="0.25">
      <c r="A96" s="59">
        <v>94</v>
      </c>
      <c r="B96" s="59" t="s">
        <v>2</v>
      </c>
      <c r="C96" s="55" t="s">
        <v>1713</v>
      </c>
      <c r="D96" s="59"/>
      <c r="E96" s="56"/>
      <c r="F96" s="202" t="s">
        <v>1036</v>
      </c>
      <c r="G96" s="82"/>
      <c r="H96" s="56" t="s">
        <v>1741</v>
      </c>
      <c r="I96" s="59" t="s">
        <v>951</v>
      </c>
      <c r="J96" s="103">
        <v>3</v>
      </c>
    </row>
    <row r="97" spans="1:10" ht="27.75" customHeight="1" x14ac:dyDescent="0.25">
      <c r="A97" s="59">
        <v>95</v>
      </c>
      <c r="B97" s="59" t="s">
        <v>2</v>
      </c>
      <c r="C97" s="55" t="s">
        <v>1713</v>
      </c>
      <c r="D97" s="59"/>
      <c r="E97" s="56"/>
      <c r="F97" s="202" t="s">
        <v>1037</v>
      </c>
      <c r="G97" s="99">
        <v>11330</v>
      </c>
      <c r="H97" s="56" t="s">
        <v>1741</v>
      </c>
      <c r="I97" s="59" t="s">
        <v>1035</v>
      </c>
      <c r="J97" s="103">
        <v>3</v>
      </c>
    </row>
    <row r="98" spans="1:10" x14ac:dyDescent="0.25">
      <c r="A98" s="59">
        <v>96</v>
      </c>
      <c r="B98" s="59" t="s">
        <v>2</v>
      </c>
      <c r="C98" s="55" t="s">
        <v>1713</v>
      </c>
      <c r="D98" s="59"/>
      <c r="E98" s="56"/>
      <c r="F98" s="202" t="s">
        <v>1029</v>
      </c>
      <c r="G98" s="99">
        <v>16552</v>
      </c>
      <c r="H98" s="56" t="s">
        <v>1741</v>
      </c>
      <c r="I98" s="59" t="s">
        <v>923</v>
      </c>
      <c r="J98" s="103">
        <v>3</v>
      </c>
    </row>
    <row r="99" spans="1:10" x14ac:dyDescent="0.25">
      <c r="A99" s="59">
        <v>97</v>
      </c>
      <c r="B99" s="59" t="s">
        <v>2</v>
      </c>
      <c r="C99" s="55" t="s">
        <v>1713</v>
      </c>
      <c r="D99" s="59"/>
      <c r="E99" s="56"/>
      <c r="F99" s="202" t="s">
        <v>1042</v>
      </c>
      <c r="G99" s="82">
        <v>12000.03</v>
      </c>
      <c r="H99" s="56" t="s">
        <v>1741</v>
      </c>
      <c r="I99" s="59" t="s">
        <v>1012</v>
      </c>
      <c r="J99" s="103">
        <v>4</v>
      </c>
    </row>
    <row r="100" spans="1:10" x14ac:dyDescent="0.25">
      <c r="A100" s="59">
        <v>98</v>
      </c>
      <c r="B100" s="59" t="s">
        <v>2</v>
      </c>
      <c r="C100" s="55" t="s">
        <v>1713</v>
      </c>
      <c r="D100" s="59"/>
      <c r="E100" s="56"/>
      <c r="F100" s="202" t="s">
        <v>1044</v>
      </c>
      <c r="G100" s="82"/>
      <c r="H100" s="56" t="s">
        <v>1741</v>
      </c>
      <c r="I100" s="59" t="s">
        <v>1005</v>
      </c>
      <c r="J100" s="103">
        <v>4</v>
      </c>
    </row>
    <row r="101" spans="1:10" x14ac:dyDescent="0.25">
      <c r="A101" s="59">
        <v>99</v>
      </c>
      <c r="B101" s="59" t="s">
        <v>2</v>
      </c>
      <c r="C101" s="55" t="s">
        <v>1713</v>
      </c>
      <c r="D101" s="59"/>
      <c r="E101" s="56"/>
      <c r="F101" s="202" t="s">
        <v>1045</v>
      </c>
      <c r="G101" s="82"/>
      <c r="H101" s="56" t="s">
        <v>1741</v>
      </c>
      <c r="I101" s="59" t="s">
        <v>1005</v>
      </c>
      <c r="J101" s="103">
        <v>4</v>
      </c>
    </row>
    <row r="102" spans="1:10" x14ac:dyDescent="0.25">
      <c r="A102" s="59">
        <v>100</v>
      </c>
      <c r="B102" s="59" t="s">
        <v>2</v>
      </c>
      <c r="C102" s="55" t="s">
        <v>1713</v>
      </c>
      <c r="D102" s="59"/>
      <c r="E102" s="56"/>
      <c r="F102" s="202" t="s">
        <v>1046</v>
      </c>
      <c r="G102" s="82"/>
      <c r="H102" s="56" t="s">
        <v>1741</v>
      </c>
      <c r="I102" s="59" t="s">
        <v>1012</v>
      </c>
      <c r="J102" s="103">
        <v>4</v>
      </c>
    </row>
    <row r="103" spans="1:10" ht="28.5" x14ac:dyDescent="0.25">
      <c r="A103" s="59">
        <v>101</v>
      </c>
      <c r="B103" s="59" t="s">
        <v>2</v>
      </c>
      <c r="C103" s="55" t="s">
        <v>1713</v>
      </c>
      <c r="D103" s="59"/>
      <c r="E103" s="56"/>
      <c r="F103" s="202" t="s">
        <v>1047</v>
      </c>
      <c r="G103" s="82"/>
      <c r="H103" s="56" t="s">
        <v>1741</v>
      </c>
      <c r="I103" s="59" t="s">
        <v>1048</v>
      </c>
      <c r="J103" s="103">
        <v>4</v>
      </c>
    </row>
    <row r="104" spans="1:10" x14ac:dyDescent="0.25">
      <c r="A104" s="59">
        <v>102</v>
      </c>
      <c r="B104" s="59" t="s">
        <v>2</v>
      </c>
      <c r="C104" s="55" t="s">
        <v>1713</v>
      </c>
      <c r="D104" s="59"/>
      <c r="E104" s="56"/>
      <c r="F104" s="202" t="s">
        <v>1049</v>
      </c>
      <c r="G104" s="82"/>
      <c r="H104" s="56" t="s">
        <v>1741</v>
      </c>
      <c r="I104" s="59" t="s">
        <v>1012</v>
      </c>
      <c r="J104" s="103">
        <v>4</v>
      </c>
    </row>
    <row r="105" spans="1:10" x14ac:dyDescent="0.25">
      <c r="A105" s="59">
        <v>103</v>
      </c>
      <c r="B105" s="59" t="s">
        <v>2</v>
      </c>
      <c r="C105" s="55" t="s">
        <v>1713</v>
      </c>
      <c r="D105" s="59"/>
      <c r="E105" s="56"/>
      <c r="F105" s="202" t="s">
        <v>1050</v>
      </c>
      <c r="G105" s="59"/>
      <c r="H105" s="56" t="s">
        <v>1741</v>
      </c>
      <c r="I105" s="59" t="s">
        <v>1012</v>
      </c>
      <c r="J105" s="103">
        <v>4</v>
      </c>
    </row>
    <row r="106" spans="1:10" ht="28.5" x14ac:dyDescent="0.25">
      <c r="A106" s="59">
        <v>104</v>
      </c>
      <c r="B106" s="59" t="s">
        <v>2</v>
      </c>
      <c r="C106" s="55" t="s">
        <v>1713</v>
      </c>
      <c r="D106" s="59"/>
      <c r="E106" s="56"/>
      <c r="F106" s="202" t="s">
        <v>1051</v>
      </c>
      <c r="G106" s="82"/>
      <c r="H106" s="56" t="s">
        <v>1741</v>
      </c>
      <c r="I106" s="59" t="s">
        <v>1041</v>
      </c>
      <c r="J106" s="103">
        <v>4</v>
      </c>
    </row>
    <row r="107" spans="1:10" ht="28.5" x14ac:dyDescent="0.25">
      <c r="A107" s="59">
        <v>105</v>
      </c>
      <c r="B107" s="59" t="s">
        <v>2</v>
      </c>
      <c r="C107" s="55" t="s">
        <v>1713</v>
      </c>
      <c r="D107" s="59"/>
      <c r="E107" s="56"/>
      <c r="F107" s="202" t="s">
        <v>1052</v>
      </c>
      <c r="G107" s="82"/>
      <c r="H107" s="56" t="s">
        <v>1741</v>
      </c>
      <c r="I107" s="59" t="s">
        <v>1012</v>
      </c>
      <c r="J107" s="103">
        <v>4</v>
      </c>
    </row>
    <row r="108" spans="1:10" x14ac:dyDescent="0.25">
      <c r="A108" s="59">
        <v>106</v>
      </c>
      <c r="B108" s="59" t="s">
        <v>2</v>
      </c>
      <c r="C108" s="55" t="s">
        <v>1713</v>
      </c>
      <c r="D108" s="59"/>
      <c r="E108" s="56"/>
      <c r="F108" s="202" t="s">
        <v>1053</v>
      </c>
      <c r="G108" s="59">
        <v>800</v>
      </c>
      <c r="H108" s="56" t="s">
        <v>1741</v>
      </c>
      <c r="I108" s="59" t="s">
        <v>1012</v>
      </c>
      <c r="J108" s="103">
        <v>4</v>
      </c>
    </row>
    <row r="109" spans="1:10" x14ac:dyDescent="0.25">
      <c r="A109" s="59">
        <v>107</v>
      </c>
      <c r="B109" s="59" t="s">
        <v>2</v>
      </c>
      <c r="C109" s="55" t="s">
        <v>1713</v>
      </c>
      <c r="D109" s="59"/>
      <c r="E109" s="56"/>
      <c r="F109" s="202" t="s">
        <v>1054</v>
      </c>
      <c r="G109" s="59">
        <v>800</v>
      </c>
      <c r="H109" s="56" t="s">
        <v>1741</v>
      </c>
      <c r="I109" s="59" t="s">
        <v>1012</v>
      </c>
      <c r="J109" s="103">
        <v>4</v>
      </c>
    </row>
    <row r="111" spans="1:10" ht="28.5" x14ac:dyDescent="0.25">
      <c r="B111" s="89"/>
      <c r="C111" s="89" t="s">
        <v>1777</v>
      </c>
      <c r="D111" s="88" t="s">
        <v>1778</v>
      </c>
      <c r="E111" s="88" t="s">
        <v>1779</v>
      </c>
      <c r="F111" s="95" t="s">
        <v>1784</v>
      </c>
    </row>
    <row r="112" spans="1:10" x14ac:dyDescent="0.25">
      <c r="B112" s="89" t="s">
        <v>2</v>
      </c>
      <c r="C112" s="90">
        <f>COUNT(A3:A109)</f>
        <v>107</v>
      </c>
      <c r="D112" s="91">
        <f>SUM(G3:G109)</f>
        <v>977257.09870000009</v>
      </c>
      <c r="E112" s="91">
        <f>SUM(H3:H109)</f>
        <v>13782.223300000001</v>
      </c>
      <c r="F112" s="71"/>
    </row>
    <row r="113" spans="2:6" x14ac:dyDescent="0.25">
      <c r="B113" s="89" t="s">
        <v>64</v>
      </c>
      <c r="C113" s="90" t="s">
        <v>1741</v>
      </c>
      <c r="D113" s="91" t="s">
        <v>1741</v>
      </c>
      <c r="E113" s="87" t="s">
        <v>1741</v>
      </c>
      <c r="F113" s="17"/>
    </row>
    <row r="114" spans="2:6" x14ac:dyDescent="0.25">
      <c r="B114" s="89" t="s">
        <v>1774</v>
      </c>
      <c r="C114" s="93">
        <f>SUM(C112:C113)</f>
        <v>107</v>
      </c>
      <c r="D114" s="94">
        <f>SUM(D112:D113)</f>
        <v>977257.09870000009</v>
      </c>
      <c r="E114" s="94">
        <f t="shared" ref="E114" si="0">SUM(E112:E113)</f>
        <v>13782.223300000001</v>
      </c>
      <c r="F114" s="17"/>
    </row>
    <row r="115" spans="2:6" x14ac:dyDescent="0.25">
      <c r="B115" s="241" t="s">
        <v>1776</v>
      </c>
      <c r="C115" s="241"/>
      <c r="D115" s="241" t="str">
        <f>CONCATENATE(TEXT(SUM(D114:E114),"#,##0.0000")," Hectares")</f>
        <v>991,039.3220 Hectares</v>
      </c>
      <c r="E115" s="241"/>
      <c r="F115" s="17"/>
    </row>
    <row r="117" spans="2:6" ht="29.25" x14ac:dyDescent="0.25">
      <c r="B117" s="142" t="s">
        <v>2487</v>
      </c>
      <c r="C117" s="144" t="s">
        <v>2488</v>
      </c>
      <c r="D117" s="144" t="s">
        <v>2498</v>
      </c>
    </row>
    <row r="118" spans="2:6" ht="29.25" x14ac:dyDescent="0.25">
      <c r="B118" s="152" t="s">
        <v>2538</v>
      </c>
      <c r="C118" s="140">
        <f>COUNTIF(J3:J109,"1")</f>
        <v>34</v>
      </c>
      <c r="D118" s="150">
        <f>SUMIF(J3:J109,"1",G3:G109)+SUMIF(J3:J109,"1",H3:H109)</f>
        <v>446749.69060000003</v>
      </c>
    </row>
    <row r="119" spans="2:6" ht="29.25" x14ac:dyDescent="0.25">
      <c r="B119" s="152" t="s">
        <v>2539</v>
      </c>
      <c r="C119" s="140">
        <f>COUNTIF(J3:J109,"2")</f>
        <v>38</v>
      </c>
      <c r="D119" s="148">
        <f>SUMIF(J3:J109,"2",G3:G109)+SUMIF(J3:J109,"2",H3:H109)</f>
        <v>275392.5097</v>
      </c>
    </row>
    <row r="120" spans="2:6" ht="29.25" x14ac:dyDescent="0.25">
      <c r="B120" s="152" t="s">
        <v>2540</v>
      </c>
      <c r="C120" s="140">
        <f>COUNTIF(J3:J109,"3")</f>
        <v>18</v>
      </c>
      <c r="D120" s="145">
        <f>SUMIF(J3:J109,"3",G3:G109)+SUMIF(J3:J109,"3",H3:H109)</f>
        <v>245617.08</v>
      </c>
    </row>
    <row r="121" spans="2:6" x14ac:dyDescent="0.25">
      <c r="B121" s="140" t="s">
        <v>2541</v>
      </c>
      <c r="C121" s="140">
        <f>COUNTIF(J3:J109,"4")</f>
        <v>17</v>
      </c>
      <c r="D121" s="145">
        <f>SUMIF(J3:J109,"4",G3:G109)+SUMIF(J3:J109,"4",H3:H109)</f>
        <v>23280.041700000002</v>
      </c>
    </row>
    <row r="122" spans="2:6" x14ac:dyDescent="0.25">
      <c r="B122" s="141" t="s">
        <v>2497</v>
      </c>
      <c r="C122" s="143">
        <f>SUM(C118:C121)</f>
        <v>107</v>
      </c>
      <c r="D122" s="146">
        <f>SUM(D118:D121)</f>
        <v>991039.32199999993</v>
      </c>
    </row>
  </sheetData>
  <mergeCells count="3">
    <mergeCell ref="B115:C115"/>
    <mergeCell ref="D115:E115"/>
    <mergeCell ref="A1:J1"/>
  </mergeCells>
  <dataValidations disablePrompts="1" count="2">
    <dataValidation type="list" allowBlank="1" showInputMessage="1" showErrorMessage="1" prompt="Click and enter a value from the list of items" sqref="B3:B109">
      <formula1>"CADT,CALT"</formula1>
    </dataValidation>
    <dataValidation type="list" allowBlank="1" showInputMessage="1" showErrorMessage="1" prompt="Click and enter a value from the list of items" sqref="C3:C109">
      <formula1>"REGISTERED,UNREGISTERED,ON PROCESS,FOR PROCESSING (w/app),FOR PROCESSING (w/out app)"</formula1>
    </dataValidation>
  </dataValidations>
  <pageMargins left="0.23622047244094491" right="0.23622047244094491" top="0.39370078740157483" bottom="0.23622047244094491" header="0" footer="0"/>
  <pageSetup paperSize="14" scale="68"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I249"/>
  <sheetViews>
    <sheetView workbookViewId="0">
      <pane ySplit="2" topLeftCell="A234" activePane="bottomLeft" state="frozen"/>
      <selection pane="bottomLeft" activeCell="F243" sqref="F243"/>
    </sheetView>
  </sheetViews>
  <sheetFormatPr defaultColWidth="14.42578125" defaultRowHeight="15" x14ac:dyDescent="0.25"/>
  <cols>
    <col min="1" max="1" width="5.5703125" style="17" bestFit="1" customWidth="1"/>
    <col min="2" max="2" width="18" style="17" customWidth="1"/>
    <col min="3" max="3" width="22.140625" style="17" customWidth="1"/>
    <col min="4" max="4" width="21" style="17" customWidth="1"/>
    <col min="5" max="5" width="27.85546875" style="17" customWidth="1"/>
    <col min="6" max="6" width="81.42578125" style="17" customWidth="1"/>
    <col min="7" max="7" width="16.5703125" style="17" customWidth="1"/>
    <col min="8" max="8" width="22.140625" style="17" customWidth="1"/>
    <col min="9" max="9" width="0" style="17" hidden="1" customWidth="1"/>
    <col min="10" max="16384" width="14.42578125" style="17"/>
  </cols>
  <sheetData>
    <row r="1" spans="1:9" ht="19.5" x14ac:dyDescent="0.25">
      <c r="A1" s="247" t="s">
        <v>1744</v>
      </c>
      <c r="B1" s="247"/>
      <c r="C1" s="247"/>
      <c r="D1" s="247"/>
      <c r="E1" s="247"/>
      <c r="F1" s="247"/>
      <c r="G1" s="247"/>
      <c r="H1" s="247"/>
      <c r="I1" s="247"/>
    </row>
    <row r="2" spans="1:9" ht="93.75" customHeight="1" x14ac:dyDescent="0.25">
      <c r="A2" s="19" t="s">
        <v>0</v>
      </c>
      <c r="B2" s="42" t="s">
        <v>1712</v>
      </c>
      <c r="C2" s="39" t="s">
        <v>1714</v>
      </c>
      <c r="D2" s="39" t="s">
        <v>1710</v>
      </c>
      <c r="E2" s="39" t="s">
        <v>1709</v>
      </c>
      <c r="F2" s="19" t="s">
        <v>1</v>
      </c>
      <c r="G2" s="39" t="s">
        <v>1722</v>
      </c>
      <c r="H2" s="39" t="s">
        <v>1956</v>
      </c>
      <c r="I2" s="19" t="s">
        <v>2486</v>
      </c>
    </row>
    <row r="3" spans="1:9" ht="171" x14ac:dyDescent="0.25">
      <c r="A3" s="57">
        <v>1</v>
      </c>
      <c r="B3" s="57" t="s">
        <v>2</v>
      </c>
      <c r="C3" s="57" t="s">
        <v>1701</v>
      </c>
      <c r="D3" s="116">
        <v>37827</v>
      </c>
      <c r="E3" s="57" t="s">
        <v>1056</v>
      </c>
      <c r="F3" s="202" t="s">
        <v>1057</v>
      </c>
      <c r="G3" s="58">
        <v>102324.8186</v>
      </c>
      <c r="H3" s="57" t="s">
        <v>2088</v>
      </c>
      <c r="I3" s="103">
        <v>1</v>
      </c>
    </row>
    <row r="4" spans="1:9" ht="28.5" x14ac:dyDescent="0.25">
      <c r="A4" s="59">
        <v>2</v>
      </c>
      <c r="B4" s="59" t="s">
        <v>2</v>
      </c>
      <c r="C4" s="59" t="s">
        <v>1701</v>
      </c>
      <c r="D4" s="111">
        <v>38647</v>
      </c>
      <c r="E4" s="40" t="s">
        <v>1058</v>
      </c>
      <c r="F4" s="202" t="s">
        <v>1059</v>
      </c>
      <c r="G4" s="110">
        <v>14872.418799999999</v>
      </c>
      <c r="H4" s="40" t="s">
        <v>1060</v>
      </c>
      <c r="I4" s="103">
        <v>5</v>
      </c>
    </row>
    <row r="5" spans="1:9" ht="28.5" x14ac:dyDescent="0.25">
      <c r="A5" s="59">
        <v>3</v>
      </c>
      <c r="B5" s="59" t="s">
        <v>2</v>
      </c>
      <c r="C5" s="59" t="s">
        <v>1701</v>
      </c>
      <c r="D5" s="111">
        <v>39730</v>
      </c>
      <c r="E5" s="40" t="s">
        <v>1061</v>
      </c>
      <c r="F5" s="202" t="s">
        <v>1062</v>
      </c>
      <c r="G5" s="110">
        <v>18028.643700000001</v>
      </c>
      <c r="H5" s="40" t="s">
        <v>1060</v>
      </c>
      <c r="I5" s="103">
        <v>5</v>
      </c>
    </row>
    <row r="6" spans="1:9" ht="28.5" x14ac:dyDescent="0.25">
      <c r="A6" s="59">
        <v>4</v>
      </c>
      <c r="B6" s="59" t="s">
        <v>2</v>
      </c>
      <c r="C6" s="59" t="s">
        <v>1701</v>
      </c>
      <c r="D6" s="111">
        <v>39070</v>
      </c>
      <c r="E6" s="40" t="s">
        <v>1063</v>
      </c>
      <c r="F6" s="202" t="s">
        <v>1064</v>
      </c>
      <c r="G6" s="110">
        <v>14313.7592</v>
      </c>
      <c r="H6" s="40" t="s">
        <v>1060</v>
      </c>
      <c r="I6" s="103">
        <v>1</v>
      </c>
    </row>
    <row r="7" spans="1:9" ht="28.5" x14ac:dyDescent="0.25">
      <c r="A7" s="59">
        <v>5</v>
      </c>
      <c r="B7" s="59" t="s">
        <v>2</v>
      </c>
      <c r="C7" s="59" t="s">
        <v>1701</v>
      </c>
      <c r="D7" s="111">
        <v>40205</v>
      </c>
      <c r="E7" s="40" t="s">
        <v>1065</v>
      </c>
      <c r="F7" s="202" t="s">
        <v>1066</v>
      </c>
      <c r="G7" s="110">
        <v>1662.3520000000001</v>
      </c>
      <c r="H7" s="40" t="s">
        <v>1067</v>
      </c>
      <c r="I7" s="103">
        <v>1</v>
      </c>
    </row>
    <row r="8" spans="1:9" ht="28.5" x14ac:dyDescent="0.25">
      <c r="A8" s="59">
        <v>6</v>
      </c>
      <c r="B8" s="59" t="s">
        <v>2</v>
      </c>
      <c r="C8" s="59" t="s">
        <v>1701</v>
      </c>
      <c r="D8" s="111">
        <v>39730</v>
      </c>
      <c r="E8" s="57" t="s">
        <v>1068</v>
      </c>
      <c r="F8" s="202" t="s">
        <v>1069</v>
      </c>
      <c r="G8" s="110">
        <v>466.73700000000002</v>
      </c>
      <c r="H8" s="40" t="s">
        <v>852</v>
      </c>
      <c r="I8" s="103">
        <v>1</v>
      </c>
    </row>
    <row r="9" spans="1:9" ht="142.5" x14ac:dyDescent="0.25">
      <c r="A9" s="59">
        <v>7</v>
      </c>
      <c r="B9" s="59" t="s">
        <v>2</v>
      </c>
      <c r="C9" s="59" t="s">
        <v>1700</v>
      </c>
      <c r="D9" s="111">
        <v>37827</v>
      </c>
      <c r="E9" s="40" t="s">
        <v>1070</v>
      </c>
      <c r="F9" s="202" t="s">
        <v>1071</v>
      </c>
      <c r="G9" s="110">
        <v>11105.565699999999</v>
      </c>
      <c r="H9" s="40" t="s">
        <v>1072</v>
      </c>
      <c r="I9" s="103">
        <v>1</v>
      </c>
    </row>
    <row r="10" spans="1:9" ht="28.5" x14ac:dyDescent="0.25">
      <c r="A10" s="59">
        <v>8</v>
      </c>
      <c r="B10" s="59" t="s">
        <v>2</v>
      </c>
      <c r="C10" s="59" t="s">
        <v>1700</v>
      </c>
      <c r="D10" s="111">
        <v>38035</v>
      </c>
      <c r="E10" s="40" t="s">
        <v>1073</v>
      </c>
      <c r="F10" s="202" t="s">
        <v>2336</v>
      </c>
      <c r="G10" s="110">
        <v>1595.2926</v>
      </c>
      <c r="H10" s="40" t="s">
        <v>1074</v>
      </c>
      <c r="I10" s="103">
        <v>1</v>
      </c>
    </row>
    <row r="11" spans="1:9" ht="28.5" x14ac:dyDescent="0.25">
      <c r="A11" s="59">
        <v>9</v>
      </c>
      <c r="B11" s="59" t="s">
        <v>2</v>
      </c>
      <c r="C11" s="59" t="s">
        <v>1700</v>
      </c>
      <c r="D11" s="111">
        <v>38982</v>
      </c>
      <c r="E11" s="40" t="s">
        <v>1075</v>
      </c>
      <c r="F11" s="202" t="s">
        <v>1076</v>
      </c>
      <c r="G11" s="110">
        <v>4536.0510000000004</v>
      </c>
      <c r="H11" s="40" t="s">
        <v>852</v>
      </c>
      <c r="I11" s="103">
        <v>1</v>
      </c>
    </row>
    <row r="12" spans="1:9" ht="28.5" x14ac:dyDescent="0.25">
      <c r="A12" s="59">
        <v>10</v>
      </c>
      <c r="B12" s="59" t="s">
        <v>2</v>
      </c>
      <c r="C12" s="59" t="s">
        <v>1700</v>
      </c>
      <c r="D12" s="111">
        <v>39892</v>
      </c>
      <c r="E12" s="57" t="s">
        <v>1077</v>
      </c>
      <c r="F12" s="202" t="s">
        <v>1078</v>
      </c>
      <c r="G12" s="110">
        <v>6979.5811000000003</v>
      </c>
      <c r="H12" s="40" t="s">
        <v>923</v>
      </c>
      <c r="I12" s="103">
        <v>4</v>
      </c>
    </row>
    <row r="13" spans="1:9" ht="28.5" x14ac:dyDescent="0.25">
      <c r="A13" s="59">
        <v>11</v>
      </c>
      <c r="B13" s="59" t="s">
        <v>2</v>
      </c>
      <c r="C13" s="59" t="s">
        <v>1700</v>
      </c>
      <c r="D13" s="111">
        <v>39892</v>
      </c>
      <c r="E13" s="57" t="s">
        <v>1079</v>
      </c>
      <c r="F13" s="202" t="s">
        <v>1080</v>
      </c>
      <c r="G13" s="110">
        <v>4203.0889999999999</v>
      </c>
      <c r="H13" s="40" t="s">
        <v>852</v>
      </c>
      <c r="I13" s="103">
        <v>1</v>
      </c>
    </row>
    <row r="14" spans="1:9" ht="28.5" x14ac:dyDescent="0.25">
      <c r="A14" s="59">
        <v>12</v>
      </c>
      <c r="B14" s="59" t="s">
        <v>2</v>
      </c>
      <c r="C14" s="59" t="s">
        <v>1700</v>
      </c>
      <c r="D14" s="111">
        <v>39892</v>
      </c>
      <c r="E14" s="57" t="s">
        <v>1081</v>
      </c>
      <c r="F14" s="202" t="s">
        <v>1082</v>
      </c>
      <c r="G14" s="110">
        <v>113.67700000000001</v>
      </c>
      <c r="H14" s="40" t="s">
        <v>1060</v>
      </c>
      <c r="I14" s="103">
        <v>1</v>
      </c>
    </row>
    <row r="15" spans="1:9" ht="71.25" x14ac:dyDescent="0.25">
      <c r="A15" s="59">
        <v>13</v>
      </c>
      <c r="B15" s="59" t="s">
        <v>2</v>
      </c>
      <c r="C15" s="59" t="s">
        <v>1700</v>
      </c>
      <c r="D15" s="111">
        <v>40017</v>
      </c>
      <c r="E15" s="57" t="s">
        <v>1083</v>
      </c>
      <c r="F15" s="202" t="s">
        <v>1084</v>
      </c>
      <c r="G15" s="62">
        <v>8106.1307999999999</v>
      </c>
      <c r="H15" s="40" t="s">
        <v>1085</v>
      </c>
      <c r="I15" s="103">
        <v>1</v>
      </c>
    </row>
    <row r="16" spans="1:9" ht="28.5" x14ac:dyDescent="0.25">
      <c r="A16" s="59">
        <v>14</v>
      </c>
      <c r="B16" s="59" t="s">
        <v>2</v>
      </c>
      <c r="C16" s="59" t="s">
        <v>1700</v>
      </c>
      <c r="D16" s="111">
        <v>40017</v>
      </c>
      <c r="E16" s="57" t="s">
        <v>1086</v>
      </c>
      <c r="F16" s="202" t="s">
        <v>1087</v>
      </c>
      <c r="G16" s="110">
        <v>17558.284500000002</v>
      </c>
      <c r="H16" s="40" t="s">
        <v>1110</v>
      </c>
      <c r="I16" s="103">
        <v>5</v>
      </c>
    </row>
    <row r="17" spans="1:9" ht="28.5" x14ac:dyDescent="0.25">
      <c r="A17" s="59">
        <v>15</v>
      </c>
      <c r="B17" s="59" t="s">
        <v>2</v>
      </c>
      <c r="C17" s="59" t="s">
        <v>1700</v>
      </c>
      <c r="D17" s="111">
        <v>41102</v>
      </c>
      <c r="E17" s="57" t="s">
        <v>1088</v>
      </c>
      <c r="F17" s="202" t="s">
        <v>1089</v>
      </c>
      <c r="G17" s="110">
        <v>624.71100000000001</v>
      </c>
      <c r="H17" s="40" t="s">
        <v>1074</v>
      </c>
      <c r="I17" s="103">
        <v>1</v>
      </c>
    </row>
    <row r="18" spans="1:9" ht="71.25" x14ac:dyDescent="0.25">
      <c r="A18" s="59">
        <v>16</v>
      </c>
      <c r="B18" s="59" t="s">
        <v>2</v>
      </c>
      <c r="C18" s="59" t="s">
        <v>1700</v>
      </c>
      <c r="D18" s="111">
        <v>39981</v>
      </c>
      <c r="E18" s="57" t="s">
        <v>1090</v>
      </c>
      <c r="F18" s="202" t="s">
        <v>1091</v>
      </c>
      <c r="G18" s="62">
        <v>36464.706700000002</v>
      </c>
      <c r="H18" s="40" t="s">
        <v>1092</v>
      </c>
      <c r="I18" s="103">
        <v>1</v>
      </c>
    </row>
    <row r="19" spans="1:9" ht="42.75" x14ac:dyDescent="0.25">
      <c r="A19" s="59">
        <v>17</v>
      </c>
      <c r="B19" s="59" t="s">
        <v>2</v>
      </c>
      <c r="C19" s="59" t="s">
        <v>1700</v>
      </c>
      <c r="D19" s="111">
        <v>41892</v>
      </c>
      <c r="E19" s="153" t="s">
        <v>1093</v>
      </c>
      <c r="F19" s="202" t="s">
        <v>1094</v>
      </c>
      <c r="G19" s="110">
        <v>3236.931</v>
      </c>
      <c r="H19" s="40" t="s">
        <v>1060</v>
      </c>
      <c r="I19" s="103">
        <v>1</v>
      </c>
    </row>
    <row r="20" spans="1:9" ht="28.5" x14ac:dyDescent="0.25">
      <c r="A20" s="59">
        <v>18</v>
      </c>
      <c r="B20" s="59" t="s">
        <v>2</v>
      </c>
      <c r="C20" s="59" t="s">
        <v>1700</v>
      </c>
      <c r="D20" s="111">
        <v>41892</v>
      </c>
      <c r="E20" s="57" t="s">
        <v>1095</v>
      </c>
      <c r="F20" s="202" t="s">
        <v>1096</v>
      </c>
      <c r="G20" s="110">
        <v>2952.5137</v>
      </c>
      <c r="H20" s="40" t="s">
        <v>1097</v>
      </c>
      <c r="I20" s="103">
        <v>1</v>
      </c>
    </row>
    <row r="21" spans="1:9" ht="28.5" x14ac:dyDescent="0.25">
      <c r="A21" s="59">
        <v>19</v>
      </c>
      <c r="B21" s="59" t="s">
        <v>2</v>
      </c>
      <c r="C21" s="59" t="s">
        <v>1700</v>
      </c>
      <c r="D21" s="111">
        <v>42228</v>
      </c>
      <c r="E21" s="57" t="s">
        <v>1098</v>
      </c>
      <c r="F21" s="202" t="s">
        <v>1099</v>
      </c>
      <c r="G21" s="110">
        <v>613</v>
      </c>
      <c r="H21" s="40" t="s">
        <v>1100</v>
      </c>
      <c r="I21" s="103">
        <v>1</v>
      </c>
    </row>
    <row r="22" spans="1:9" ht="28.5" x14ac:dyDescent="0.25">
      <c r="A22" s="59">
        <v>20</v>
      </c>
      <c r="B22" s="59" t="s">
        <v>2</v>
      </c>
      <c r="C22" s="59" t="s">
        <v>1700</v>
      </c>
      <c r="D22" s="111">
        <v>42256</v>
      </c>
      <c r="E22" s="57" t="s">
        <v>1101</v>
      </c>
      <c r="F22" s="202" t="s">
        <v>1102</v>
      </c>
      <c r="G22" s="110">
        <v>1186.6165000000001</v>
      </c>
      <c r="H22" s="40" t="s">
        <v>852</v>
      </c>
      <c r="I22" s="103">
        <v>1</v>
      </c>
    </row>
    <row r="23" spans="1:9" ht="28.5" x14ac:dyDescent="0.25">
      <c r="A23" s="59">
        <v>21</v>
      </c>
      <c r="B23" s="59" t="s">
        <v>2</v>
      </c>
      <c r="C23" s="59" t="s">
        <v>1700</v>
      </c>
      <c r="D23" s="111">
        <v>42270</v>
      </c>
      <c r="E23" s="57" t="s">
        <v>1103</v>
      </c>
      <c r="F23" s="202" t="s">
        <v>1104</v>
      </c>
      <c r="G23" s="62">
        <v>7416.0486000000001</v>
      </c>
      <c r="H23" s="40" t="s">
        <v>923</v>
      </c>
      <c r="I23" s="103">
        <v>4</v>
      </c>
    </row>
    <row r="24" spans="1:9" ht="28.5" x14ac:dyDescent="0.25">
      <c r="A24" s="59">
        <v>22</v>
      </c>
      <c r="B24" s="59" t="s">
        <v>2</v>
      </c>
      <c r="C24" s="59" t="s">
        <v>1700</v>
      </c>
      <c r="D24" s="111">
        <v>42334</v>
      </c>
      <c r="E24" s="57" t="s">
        <v>1105</v>
      </c>
      <c r="F24" s="202" t="s">
        <v>1106</v>
      </c>
      <c r="G24" s="110">
        <v>990.9271</v>
      </c>
      <c r="H24" s="40" t="s">
        <v>1107</v>
      </c>
      <c r="I24" s="103">
        <v>1</v>
      </c>
    </row>
    <row r="25" spans="1:9" ht="71.25" x14ac:dyDescent="0.25">
      <c r="A25" s="59">
        <v>23</v>
      </c>
      <c r="B25" s="59" t="s">
        <v>2</v>
      </c>
      <c r="C25" s="59" t="s">
        <v>1700</v>
      </c>
      <c r="D25" s="111">
        <v>42397</v>
      </c>
      <c r="E25" s="57" t="s">
        <v>1108</v>
      </c>
      <c r="F25" s="202" t="s">
        <v>1109</v>
      </c>
      <c r="G25" s="110">
        <v>20083.175500000001</v>
      </c>
      <c r="H25" s="40" t="s">
        <v>1110</v>
      </c>
      <c r="I25" s="103">
        <v>5</v>
      </c>
    </row>
    <row r="26" spans="1:9" ht="57" x14ac:dyDescent="0.25">
      <c r="A26" s="59">
        <v>24</v>
      </c>
      <c r="B26" s="59" t="s">
        <v>2</v>
      </c>
      <c r="C26" s="59" t="s">
        <v>1700</v>
      </c>
      <c r="D26" s="111">
        <v>42410</v>
      </c>
      <c r="E26" s="57" t="s">
        <v>1111</v>
      </c>
      <c r="F26" s="202" t="s">
        <v>1112</v>
      </c>
      <c r="G26" s="110">
        <v>23200.190999999999</v>
      </c>
      <c r="H26" s="40" t="s">
        <v>1113</v>
      </c>
      <c r="I26" s="103">
        <v>1</v>
      </c>
    </row>
    <row r="27" spans="1:9" ht="28.5" x14ac:dyDescent="0.25">
      <c r="A27" s="59">
        <v>25</v>
      </c>
      <c r="B27" s="59" t="s">
        <v>2</v>
      </c>
      <c r="C27" s="59" t="s">
        <v>1700</v>
      </c>
      <c r="D27" s="111">
        <v>42759</v>
      </c>
      <c r="E27" s="57" t="s">
        <v>1114</v>
      </c>
      <c r="F27" s="202" t="s">
        <v>1115</v>
      </c>
      <c r="G27" s="110">
        <v>10081.121499999999</v>
      </c>
      <c r="H27" s="40" t="s">
        <v>1110</v>
      </c>
      <c r="I27" s="103">
        <v>1</v>
      </c>
    </row>
    <row r="28" spans="1:9" ht="28.5" x14ac:dyDescent="0.25">
      <c r="A28" s="59">
        <v>26</v>
      </c>
      <c r="B28" s="59" t="s">
        <v>2</v>
      </c>
      <c r="C28" s="59" t="s">
        <v>1700</v>
      </c>
      <c r="D28" s="111">
        <v>42759</v>
      </c>
      <c r="E28" s="153" t="s">
        <v>1116</v>
      </c>
      <c r="F28" s="202" t="s">
        <v>1117</v>
      </c>
      <c r="G28" s="82">
        <v>32438.646700000001</v>
      </c>
      <c r="H28" s="59" t="s">
        <v>1110</v>
      </c>
      <c r="I28" s="103">
        <v>3</v>
      </c>
    </row>
    <row r="29" spans="1:9" ht="28.5" x14ac:dyDescent="0.25">
      <c r="A29" s="59">
        <v>27</v>
      </c>
      <c r="B29" s="59" t="s">
        <v>2</v>
      </c>
      <c r="C29" s="59" t="s">
        <v>1700</v>
      </c>
      <c r="D29" s="111">
        <v>43510</v>
      </c>
      <c r="E29" s="109" t="s">
        <v>1118</v>
      </c>
      <c r="F29" s="202" t="s">
        <v>1119</v>
      </c>
      <c r="G29" s="82">
        <v>2834.8368999999998</v>
      </c>
      <c r="H29" s="40" t="s">
        <v>1120</v>
      </c>
      <c r="I29" s="103">
        <v>1</v>
      </c>
    </row>
    <row r="30" spans="1:9" ht="42.75" x14ac:dyDescent="0.25">
      <c r="A30" s="59">
        <v>28</v>
      </c>
      <c r="B30" s="59" t="s">
        <v>2</v>
      </c>
      <c r="C30" s="59" t="s">
        <v>1700</v>
      </c>
      <c r="D30" s="111">
        <v>43791</v>
      </c>
      <c r="E30" s="109" t="s">
        <v>1121</v>
      </c>
      <c r="F30" s="202" t="s">
        <v>1122</v>
      </c>
      <c r="G30" s="110">
        <v>3787.7628</v>
      </c>
      <c r="H30" s="40" t="s">
        <v>1110</v>
      </c>
      <c r="I30" s="103">
        <v>5</v>
      </c>
    </row>
    <row r="31" spans="1:9" ht="57" x14ac:dyDescent="0.25">
      <c r="A31" s="59">
        <v>29</v>
      </c>
      <c r="B31" s="59" t="s">
        <v>2</v>
      </c>
      <c r="C31" s="59" t="s">
        <v>1700</v>
      </c>
      <c r="D31" s="111">
        <v>44210</v>
      </c>
      <c r="E31" s="109" t="s">
        <v>1123</v>
      </c>
      <c r="F31" s="202" t="s">
        <v>1124</v>
      </c>
      <c r="G31" s="82">
        <v>2801.2973000000002</v>
      </c>
      <c r="H31" s="59" t="s">
        <v>1125</v>
      </c>
      <c r="I31" s="103">
        <v>1</v>
      </c>
    </row>
    <row r="32" spans="1:9" x14ac:dyDescent="0.25">
      <c r="A32" s="59">
        <v>30</v>
      </c>
      <c r="B32" s="59" t="s">
        <v>2</v>
      </c>
      <c r="C32" s="59" t="s">
        <v>385</v>
      </c>
      <c r="D32" s="154"/>
      <c r="E32" s="57"/>
      <c r="F32" s="202" t="s">
        <v>1126</v>
      </c>
      <c r="G32" s="99">
        <v>20000</v>
      </c>
      <c r="H32" s="59" t="s">
        <v>1110</v>
      </c>
      <c r="I32" s="103">
        <v>1</v>
      </c>
    </row>
    <row r="33" spans="1:9" x14ac:dyDescent="0.25">
      <c r="A33" s="59">
        <v>31</v>
      </c>
      <c r="B33" s="59" t="s">
        <v>2</v>
      </c>
      <c r="C33" s="59" t="s">
        <v>385</v>
      </c>
      <c r="D33" s="154"/>
      <c r="E33" s="57"/>
      <c r="F33" s="202" t="s">
        <v>1127</v>
      </c>
      <c r="G33" s="82">
        <v>1941.92</v>
      </c>
      <c r="H33" s="59" t="s">
        <v>1074</v>
      </c>
      <c r="I33" s="103">
        <v>1</v>
      </c>
    </row>
    <row r="34" spans="1:9" ht="28.5" x14ac:dyDescent="0.25">
      <c r="A34" s="59">
        <v>32</v>
      </c>
      <c r="B34" s="59" t="s">
        <v>2</v>
      </c>
      <c r="C34" s="59" t="s">
        <v>385</v>
      </c>
      <c r="D34" s="154"/>
      <c r="E34" s="57"/>
      <c r="F34" s="202" t="s">
        <v>1128</v>
      </c>
      <c r="G34" s="99">
        <v>3000</v>
      </c>
      <c r="H34" s="59" t="s">
        <v>1092</v>
      </c>
      <c r="I34" s="103">
        <v>1</v>
      </c>
    </row>
    <row r="35" spans="1:9" ht="57" x14ac:dyDescent="0.25">
      <c r="A35" s="59">
        <v>33</v>
      </c>
      <c r="B35" s="59" t="s">
        <v>2</v>
      </c>
      <c r="C35" s="59" t="s">
        <v>385</v>
      </c>
      <c r="D35" s="154"/>
      <c r="E35" s="57"/>
      <c r="F35" s="202" t="s">
        <v>1129</v>
      </c>
      <c r="G35" s="99">
        <v>2154</v>
      </c>
      <c r="H35" s="59" t="s">
        <v>1074</v>
      </c>
      <c r="I35" s="103">
        <v>1</v>
      </c>
    </row>
    <row r="36" spans="1:9" x14ac:dyDescent="0.25">
      <c r="A36" s="59">
        <v>34</v>
      </c>
      <c r="B36" s="59" t="s">
        <v>2</v>
      </c>
      <c r="C36" s="59" t="s">
        <v>385</v>
      </c>
      <c r="D36" s="154"/>
      <c r="E36" s="57"/>
      <c r="F36" s="202" t="s">
        <v>1130</v>
      </c>
      <c r="G36" s="99">
        <v>1401</v>
      </c>
      <c r="H36" s="59" t="s">
        <v>1074</v>
      </c>
      <c r="I36" s="103">
        <v>1</v>
      </c>
    </row>
    <row r="37" spans="1:9" ht="28.5" x14ac:dyDescent="0.25">
      <c r="A37" s="59">
        <v>35</v>
      </c>
      <c r="B37" s="59" t="s">
        <v>2</v>
      </c>
      <c r="C37" s="59" t="s">
        <v>385</v>
      </c>
      <c r="D37" s="154"/>
      <c r="E37" s="57"/>
      <c r="F37" s="202" t="s">
        <v>1131</v>
      </c>
      <c r="G37" s="99">
        <v>5000</v>
      </c>
      <c r="H37" s="59" t="s">
        <v>1132</v>
      </c>
      <c r="I37" s="103">
        <v>1</v>
      </c>
    </row>
    <row r="38" spans="1:9" x14ac:dyDescent="0.25">
      <c r="A38" s="59">
        <v>36</v>
      </c>
      <c r="B38" s="59" t="s">
        <v>2</v>
      </c>
      <c r="C38" s="59" t="s">
        <v>385</v>
      </c>
      <c r="D38" s="154"/>
      <c r="E38" s="57"/>
      <c r="F38" s="202" t="s">
        <v>1133</v>
      </c>
      <c r="G38" s="99">
        <v>1450</v>
      </c>
      <c r="H38" s="59" t="s">
        <v>852</v>
      </c>
      <c r="I38" s="103">
        <v>1</v>
      </c>
    </row>
    <row r="39" spans="1:9" ht="71.25" x14ac:dyDescent="0.25">
      <c r="A39" s="59">
        <v>37</v>
      </c>
      <c r="B39" s="59" t="s">
        <v>2</v>
      </c>
      <c r="C39" s="59" t="s">
        <v>385</v>
      </c>
      <c r="D39" s="154"/>
      <c r="E39" s="57"/>
      <c r="F39" s="202" t="s">
        <v>1134</v>
      </c>
      <c r="G39" s="99">
        <v>50000</v>
      </c>
      <c r="H39" s="59" t="s">
        <v>1060</v>
      </c>
      <c r="I39" s="103">
        <v>5</v>
      </c>
    </row>
    <row r="40" spans="1:9" ht="28.5" x14ac:dyDescent="0.25">
      <c r="A40" s="59">
        <v>38</v>
      </c>
      <c r="B40" s="59" t="s">
        <v>2</v>
      </c>
      <c r="C40" s="59" t="s">
        <v>385</v>
      </c>
      <c r="D40" s="154"/>
      <c r="E40" s="57"/>
      <c r="F40" s="202" t="s">
        <v>1135</v>
      </c>
      <c r="G40" s="99">
        <v>1200</v>
      </c>
      <c r="H40" s="59" t="s">
        <v>1074</v>
      </c>
      <c r="I40" s="103">
        <v>1</v>
      </c>
    </row>
    <row r="41" spans="1:9" ht="42.75" x14ac:dyDescent="0.25">
      <c r="A41" s="59">
        <v>39</v>
      </c>
      <c r="B41" s="59" t="s">
        <v>2</v>
      </c>
      <c r="C41" s="59" t="s">
        <v>385</v>
      </c>
      <c r="D41" s="154"/>
      <c r="E41" s="57"/>
      <c r="F41" s="202" t="s">
        <v>1136</v>
      </c>
      <c r="G41" s="82">
        <v>18788.483199999999</v>
      </c>
      <c r="H41" s="59" t="s">
        <v>1110</v>
      </c>
      <c r="I41" s="103">
        <v>5</v>
      </c>
    </row>
    <row r="42" spans="1:9" ht="28.5" x14ac:dyDescent="0.25">
      <c r="A42" s="59">
        <v>40</v>
      </c>
      <c r="B42" s="59" t="s">
        <v>2</v>
      </c>
      <c r="C42" s="59" t="s">
        <v>385</v>
      </c>
      <c r="D42" s="154"/>
      <c r="E42" s="57"/>
      <c r="F42" s="202" t="s">
        <v>1137</v>
      </c>
      <c r="G42" s="82">
        <v>1111.404</v>
      </c>
      <c r="H42" s="59" t="s">
        <v>1138</v>
      </c>
      <c r="I42" s="103">
        <v>1</v>
      </c>
    </row>
    <row r="43" spans="1:9" ht="28.5" x14ac:dyDescent="0.25">
      <c r="A43" s="59">
        <v>41</v>
      </c>
      <c r="B43" s="59" t="s">
        <v>2</v>
      </c>
      <c r="C43" s="59" t="s">
        <v>385</v>
      </c>
      <c r="D43" s="154"/>
      <c r="E43" s="57"/>
      <c r="F43" s="202" t="s">
        <v>1139</v>
      </c>
      <c r="G43" s="82">
        <v>4160.5045</v>
      </c>
      <c r="H43" s="59" t="s">
        <v>1060</v>
      </c>
      <c r="I43" s="103">
        <v>5</v>
      </c>
    </row>
    <row r="44" spans="1:9" ht="28.5" x14ac:dyDescent="0.25">
      <c r="A44" s="59">
        <v>42</v>
      </c>
      <c r="B44" s="59" t="s">
        <v>2</v>
      </c>
      <c r="C44" s="59" t="s">
        <v>385</v>
      </c>
      <c r="D44" s="154"/>
      <c r="E44" s="57"/>
      <c r="F44" s="202" t="s">
        <v>1140</v>
      </c>
      <c r="G44" s="82">
        <v>5464.8675000000003</v>
      </c>
      <c r="H44" s="59" t="s">
        <v>1060</v>
      </c>
      <c r="I44" s="103">
        <v>1</v>
      </c>
    </row>
    <row r="45" spans="1:9" x14ac:dyDescent="0.25">
      <c r="A45" s="59">
        <v>43</v>
      </c>
      <c r="B45" s="59" t="s">
        <v>2</v>
      </c>
      <c r="C45" s="59" t="s">
        <v>385</v>
      </c>
      <c r="D45" s="154"/>
      <c r="E45" s="57"/>
      <c r="F45" s="202" t="s">
        <v>1141</v>
      </c>
      <c r="G45" s="99">
        <v>5500</v>
      </c>
      <c r="H45" s="59" t="s">
        <v>1142</v>
      </c>
      <c r="I45" s="103">
        <v>1</v>
      </c>
    </row>
    <row r="46" spans="1:9" ht="28.5" x14ac:dyDescent="0.25">
      <c r="A46" s="59">
        <v>44</v>
      </c>
      <c r="B46" s="59" t="s">
        <v>2</v>
      </c>
      <c r="C46" s="59" t="s">
        <v>385</v>
      </c>
      <c r="D46" s="154"/>
      <c r="E46" s="57"/>
      <c r="F46" s="202" t="s">
        <v>1143</v>
      </c>
      <c r="G46" s="99">
        <v>10000</v>
      </c>
      <c r="H46" s="59" t="s">
        <v>1060</v>
      </c>
      <c r="I46" s="103">
        <v>5</v>
      </c>
    </row>
    <row r="47" spans="1:9" ht="57" x14ac:dyDescent="0.25">
      <c r="A47" s="59">
        <v>45</v>
      </c>
      <c r="B47" s="59" t="s">
        <v>2</v>
      </c>
      <c r="C47" s="59" t="s">
        <v>385</v>
      </c>
      <c r="D47" s="154"/>
      <c r="E47" s="57"/>
      <c r="F47" s="202" t="s">
        <v>1144</v>
      </c>
      <c r="G47" s="99">
        <v>7042</v>
      </c>
      <c r="H47" s="59" t="s">
        <v>923</v>
      </c>
      <c r="I47" s="103">
        <v>4</v>
      </c>
    </row>
    <row r="48" spans="1:9" ht="71.25" x14ac:dyDescent="0.25">
      <c r="A48" s="59">
        <v>46</v>
      </c>
      <c r="B48" s="59" t="s">
        <v>2</v>
      </c>
      <c r="C48" s="59" t="s">
        <v>385</v>
      </c>
      <c r="D48" s="154"/>
      <c r="E48" s="57"/>
      <c r="F48" s="202" t="s">
        <v>1145</v>
      </c>
      <c r="G48" s="99">
        <v>60000</v>
      </c>
      <c r="H48" s="59" t="s">
        <v>1060</v>
      </c>
      <c r="I48" s="103">
        <v>5</v>
      </c>
    </row>
    <row r="49" spans="1:9" x14ac:dyDescent="0.25">
      <c r="A49" s="59">
        <v>47</v>
      </c>
      <c r="B49" s="59" t="s">
        <v>2</v>
      </c>
      <c r="C49" s="59" t="s">
        <v>385</v>
      </c>
      <c r="D49" s="154"/>
      <c r="E49" s="57"/>
      <c r="F49" s="202" t="s">
        <v>1146</v>
      </c>
      <c r="G49" s="99">
        <v>1000</v>
      </c>
      <c r="H49" s="59" t="s">
        <v>1060</v>
      </c>
      <c r="I49" s="103">
        <v>1</v>
      </c>
    </row>
    <row r="50" spans="1:9" x14ac:dyDescent="0.25">
      <c r="A50" s="59">
        <v>48</v>
      </c>
      <c r="B50" s="59" t="s">
        <v>2</v>
      </c>
      <c r="C50" s="59" t="s">
        <v>385</v>
      </c>
      <c r="D50" s="154"/>
      <c r="E50" s="57"/>
      <c r="F50" s="202" t="s">
        <v>1147</v>
      </c>
      <c r="G50" s="99">
        <v>4800</v>
      </c>
      <c r="H50" s="59" t="s">
        <v>1110</v>
      </c>
      <c r="I50" s="103">
        <v>1</v>
      </c>
    </row>
    <row r="51" spans="1:9" x14ac:dyDescent="0.25">
      <c r="A51" s="59">
        <v>49</v>
      </c>
      <c r="B51" s="59" t="s">
        <v>2</v>
      </c>
      <c r="C51" s="59" t="s">
        <v>385</v>
      </c>
      <c r="D51" s="154"/>
      <c r="E51" s="57"/>
      <c r="F51" s="202" t="s">
        <v>1148</v>
      </c>
      <c r="G51" s="99">
        <v>21958</v>
      </c>
      <c r="H51" s="59" t="s">
        <v>1060</v>
      </c>
      <c r="I51" s="103">
        <v>1</v>
      </c>
    </row>
    <row r="52" spans="1:9" ht="28.5" x14ac:dyDescent="0.25">
      <c r="A52" s="59">
        <v>50</v>
      </c>
      <c r="B52" s="59" t="s">
        <v>2</v>
      </c>
      <c r="C52" s="59" t="s">
        <v>385</v>
      </c>
      <c r="D52" s="154"/>
      <c r="E52" s="57"/>
      <c r="F52" s="202" t="s">
        <v>1149</v>
      </c>
      <c r="G52" s="99">
        <v>12985</v>
      </c>
      <c r="H52" s="59" t="s">
        <v>1110</v>
      </c>
      <c r="I52" s="103">
        <v>5</v>
      </c>
    </row>
    <row r="53" spans="1:9" ht="28.5" x14ac:dyDescent="0.25">
      <c r="A53" s="59">
        <v>51</v>
      </c>
      <c r="B53" s="59" t="s">
        <v>2</v>
      </c>
      <c r="C53" s="59" t="s">
        <v>385</v>
      </c>
      <c r="D53" s="154"/>
      <c r="E53" s="57"/>
      <c r="F53" s="202" t="s">
        <v>1150</v>
      </c>
      <c r="G53" s="99">
        <v>5000</v>
      </c>
      <c r="H53" s="59" t="s">
        <v>1060</v>
      </c>
      <c r="I53" s="103">
        <v>1</v>
      </c>
    </row>
    <row r="54" spans="1:9" x14ac:dyDescent="0.25">
      <c r="A54" s="59">
        <v>52</v>
      </c>
      <c r="B54" s="59" t="s">
        <v>2</v>
      </c>
      <c r="C54" s="59" t="s">
        <v>385</v>
      </c>
      <c r="D54" s="154"/>
      <c r="E54" s="57"/>
      <c r="F54" s="202" t="s">
        <v>1151</v>
      </c>
      <c r="G54" s="99">
        <v>2654</v>
      </c>
      <c r="H54" s="59" t="s">
        <v>1152</v>
      </c>
      <c r="I54" s="103">
        <v>1</v>
      </c>
    </row>
    <row r="55" spans="1:9" ht="28.5" x14ac:dyDescent="0.25">
      <c r="A55" s="59">
        <v>53</v>
      </c>
      <c r="B55" s="59" t="s">
        <v>2</v>
      </c>
      <c r="C55" s="59" t="s">
        <v>385</v>
      </c>
      <c r="D55" s="154"/>
      <c r="E55" s="57"/>
      <c r="F55" s="202" t="s">
        <v>1153</v>
      </c>
      <c r="G55" s="99">
        <v>14000</v>
      </c>
      <c r="H55" s="59" t="s">
        <v>1060</v>
      </c>
      <c r="I55" s="103">
        <v>1</v>
      </c>
    </row>
    <row r="56" spans="1:9" x14ac:dyDescent="0.25">
      <c r="A56" s="59">
        <v>54</v>
      </c>
      <c r="B56" s="59" t="s">
        <v>2</v>
      </c>
      <c r="C56" s="59" t="s">
        <v>385</v>
      </c>
      <c r="D56" s="154"/>
      <c r="E56" s="57"/>
      <c r="F56" s="202" t="s">
        <v>1154</v>
      </c>
      <c r="G56" s="99">
        <v>1022</v>
      </c>
      <c r="H56" s="59" t="s">
        <v>1110</v>
      </c>
      <c r="I56" s="103">
        <v>5</v>
      </c>
    </row>
    <row r="57" spans="1:9" ht="28.5" x14ac:dyDescent="0.25">
      <c r="A57" s="59">
        <v>55</v>
      </c>
      <c r="B57" s="59" t="s">
        <v>2</v>
      </c>
      <c r="C57" s="59" t="s">
        <v>385</v>
      </c>
      <c r="D57" s="154"/>
      <c r="E57" s="57"/>
      <c r="F57" s="202" t="s">
        <v>1155</v>
      </c>
      <c r="G57" s="99">
        <v>14000</v>
      </c>
      <c r="H57" s="59" t="s">
        <v>1110</v>
      </c>
      <c r="I57" s="103">
        <v>5</v>
      </c>
    </row>
    <row r="58" spans="1:9" x14ac:dyDescent="0.25">
      <c r="A58" s="59">
        <v>56</v>
      </c>
      <c r="B58" s="59" t="s">
        <v>2</v>
      </c>
      <c r="C58" s="59" t="s">
        <v>385</v>
      </c>
      <c r="D58" s="154"/>
      <c r="E58" s="57"/>
      <c r="F58" s="202" t="s">
        <v>1156</v>
      </c>
      <c r="G58" s="99">
        <v>2160</v>
      </c>
      <c r="H58" s="59" t="s">
        <v>1110</v>
      </c>
      <c r="I58" s="103">
        <v>1</v>
      </c>
    </row>
    <row r="59" spans="1:9" x14ac:dyDescent="0.25">
      <c r="A59" s="59">
        <v>57</v>
      </c>
      <c r="B59" s="59" t="s">
        <v>2</v>
      </c>
      <c r="C59" s="59" t="s">
        <v>385</v>
      </c>
      <c r="D59" s="154"/>
      <c r="E59" s="57"/>
      <c r="F59" s="202" t="s">
        <v>1157</v>
      </c>
      <c r="G59" s="99">
        <v>10000</v>
      </c>
      <c r="H59" s="59" t="s">
        <v>1074</v>
      </c>
      <c r="I59" s="103">
        <v>1</v>
      </c>
    </row>
    <row r="60" spans="1:9" x14ac:dyDescent="0.25">
      <c r="A60" s="59">
        <v>58</v>
      </c>
      <c r="B60" s="59" t="s">
        <v>2</v>
      </c>
      <c r="C60" s="59" t="s">
        <v>385</v>
      </c>
      <c r="D60" s="154"/>
      <c r="E60" s="57"/>
      <c r="F60" s="202" t="s">
        <v>1158</v>
      </c>
      <c r="G60" s="99">
        <v>1000</v>
      </c>
      <c r="H60" s="59" t="s">
        <v>1074</v>
      </c>
      <c r="I60" s="103">
        <v>1</v>
      </c>
    </row>
    <row r="61" spans="1:9" x14ac:dyDescent="0.25">
      <c r="A61" s="59">
        <v>59</v>
      </c>
      <c r="B61" s="59" t="s">
        <v>2</v>
      </c>
      <c r="C61" s="59" t="s">
        <v>385</v>
      </c>
      <c r="D61" s="154"/>
      <c r="E61" s="57"/>
      <c r="F61" s="202" t="s">
        <v>1159</v>
      </c>
      <c r="G61" s="99">
        <v>2000</v>
      </c>
      <c r="H61" s="59" t="s">
        <v>1060</v>
      </c>
      <c r="I61" s="103">
        <v>1</v>
      </c>
    </row>
    <row r="62" spans="1:9" x14ac:dyDescent="0.25">
      <c r="A62" s="59">
        <v>60</v>
      </c>
      <c r="B62" s="59" t="s">
        <v>2</v>
      </c>
      <c r="C62" s="59" t="s">
        <v>385</v>
      </c>
      <c r="D62" s="154"/>
      <c r="E62" s="57"/>
      <c r="F62" s="202" t="s">
        <v>1160</v>
      </c>
      <c r="G62" s="99">
        <v>994</v>
      </c>
      <c r="H62" s="59" t="s">
        <v>1060</v>
      </c>
      <c r="I62" s="103">
        <v>1</v>
      </c>
    </row>
    <row r="63" spans="1:9" x14ac:dyDescent="0.25">
      <c r="A63" s="59">
        <v>61</v>
      </c>
      <c r="B63" s="59" t="s">
        <v>2</v>
      </c>
      <c r="C63" s="59" t="s">
        <v>385</v>
      </c>
      <c r="D63" s="154"/>
      <c r="E63" s="57"/>
      <c r="F63" s="202" t="s">
        <v>1161</v>
      </c>
      <c r="G63" s="99">
        <v>2000</v>
      </c>
      <c r="H63" s="59" t="s">
        <v>1132</v>
      </c>
      <c r="I63" s="103">
        <v>1</v>
      </c>
    </row>
    <row r="64" spans="1:9" ht="57" x14ac:dyDescent="0.25">
      <c r="A64" s="59">
        <v>62</v>
      </c>
      <c r="B64" s="59" t="s">
        <v>2</v>
      </c>
      <c r="C64" s="59" t="s">
        <v>385</v>
      </c>
      <c r="D64" s="154"/>
      <c r="E64" s="57"/>
      <c r="F64" s="202" t="s">
        <v>1162</v>
      </c>
      <c r="G64" s="99">
        <v>30000</v>
      </c>
      <c r="H64" s="59" t="s">
        <v>1163</v>
      </c>
      <c r="I64" s="103">
        <v>1</v>
      </c>
    </row>
    <row r="65" spans="1:9" x14ac:dyDescent="0.25">
      <c r="A65" s="59">
        <v>63</v>
      </c>
      <c r="B65" s="59" t="s">
        <v>2</v>
      </c>
      <c r="C65" s="59" t="s">
        <v>385</v>
      </c>
      <c r="D65" s="154"/>
      <c r="E65" s="57"/>
      <c r="F65" s="202" t="s">
        <v>1164</v>
      </c>
      <c r="G65" s="99">
        <v>10000</v>
      </c>
      <c r="H65" s="59" t="s">
        <v>1165</v>
      </c>
      <c r="I65" s="103">
        <v>1</v>
      </c>
    </row>
    <row r="66" spans="1:9" x14ac:dyDescent="0.25">
      <c r="A66" s="59">
        <v>64</v>
      </c>
      <c r="B66" s="59" t="s">
        <v>2</v>
      </c>
      <c r="C66" s="59" t="s">
        <v>385</v>
      </c>
      <c r="D66" s="154"/>
      <c r="E66" s="57"/>
      <c r="F66" s="202" t="s">
        <v>1166</v>
      </c>
      <c r="G66" s="99">
        <v>2000</v>
      </c>
      <c r="H66" s="59" t="s">
        <v>1060</v>
      </c>
      <c r="I66" s="103">
        <v>1</v>
      </c>
    </row>
    <row r="67" spans="1:9" ht="42.75" x14ac:dyDescent="0.25">
      <c r="A67" s="59">
        <v>65</v>
      </c>
      <c r="B67" s="59" t="s">
        <v>2</v>
      </c>
      <c r="C67" s="59" t="s">
        <v>385</v>
      </c>
      <c r="D67" s="154"/>
      <c r="E67" s="57"/>
      <c r="F67" s="202" t="s">
        <v>1167</v>
      </c>
      <c r="G67" s="99">
        <v>7000</v>
      </c>
      <c r="H67" s="59" t="s">
        <v>1168</v>
      </c>
      <c r="I67" s="103">
        <v>1</v>
      </c>
    </row>
    <row r="68" spans="1:9" x14ac:dyDescent="0.25">
      <c r="A68" s="59">
        <v>66</v>
      </c>
      <c r="B68" s="59" t="s">
        <v>2</v>
      </c>
      <c r="C68" s="59" t="s">
        <v>385</v>
      </c>
      <c r="D68" s="154"/>
      <c r="E68" s="57"/>
      <c r="F68" s="202" t="s">
        <v>1169</v>
      </c>
      <c r="G68" s="99">
        <v>3000</v>
      </c>
      <c r="H68" s="59" t="s">
        <v>852</v>
      </c>
      <c r="I68" s="103">
        <v>1</v>
      </c>
    </row>
    <row r="69" spans="1:9" x14ac:dyDescent="0.25">
      <c r="A69" s="59">
        <v>67</v>
      </c>
      <c r="B69" s="59" t="s">
        <v>2</v>
      </c>
      <c r="C69" s="59" t="s">
        <v>385</v>
      </c>
      <c r="D69" s="154"/>
      <c r="E69" s="57"/>
      <c r="F69" s="202" t="s">
        <v>1170</v>
      </c>
      <c r="G69" s="99">
        <v>1000</v>
      </c>
      <c r="H69" s="59" t="s">
        <v>852</v>
      </c>
      <c r="I69" s="103">
        <v>1</v>
      </c>
    </row>
    <row r="70" spans="1:9" x14ac:dyDescent="0.25">
      <c r="A70" s="59">
        <v>68</v>
      </c>
      <c r="B70" s="59" t="s">
        <v>2</v>
      </c>
      <c r="C70" s="59" t="s">
        <v>385</v>
      </c>
      <c r="D70" s="154"/>
      <c r="E70" s="57"/>
      <c r="F70" s="202" t="s">
        <v>1171</v>
      </c>
      <c r="G70" s="99">
        <v>250</v>
      </c>
      <c r="H70" s="59" t="s">
        <v>852</v>
      </c>
      <c r="I70" s="103">
        <v>1</v>
      </c>
    </row>
    <row r="71" spans="1:9" x14ac:dyDescent="0.25">
      <c r="A71" s="59">
        <v>69</v>
      </c>
      <c r="B71" s="59" t="s">
        <v>2</v>
      </c>
      <c r="C71" s="59" t="s">
        <v>385</v>
      </c>
      <c r="D71" s="154"/>
      <c r="E71" s="57"/>
      <c r="F71" s="202" t="s">
        <v>1172</v>
      </c>
      <c r="G71" s="99">
        <v>5000</v>
      </c>
      <c r="H71" s="59" t="s">
        <v>1060</v>
      </c>
      <c r="I71" s="103">
        <v>1</v>
      </c>
    </row>
    <row r="72" spans="1:9" x14ac:dyDescent="0.25">
      <c r="A72" s="59">
        <v>70</v>
      </c>
      <c r="B72" s="59" t="s">
        <v>2</v>
      </c>
      <c r="C72" s="59" t="s">
        <v>385</v>
      </c>
      <c r="D72" s="154"/>
      <c r="E72" s="57"/>
      <c r="F72" s="202" t="s">
        <v>1173</v>
      </c>
      <c r="G72" s="99">
        <v>3000</v>
      </c>
      <c r="H72" s="59" t="s">
        <v>852</v>
      </c>
      <c r="I72" s="103">
        <v>1</v>
      </c>
    </row>
    <row r="73" spans="1:9" x14ac:dyDescent="0.25">
      <c r="A73" s="59">
        <v>71</v>
      </c>
      <c r="B73" s="59" t="s">
        <v>2</v>
      </c>
      <c r="C73" s="59" t="s">
        <v>385</v>
      </c>
      <c r="D73" s="154"/>
      <c r="E73" s="57"/>
      <c r="F73" s="202" t="s">
        <v>1174</v>
      </c>
      <c r="G73" s="99">
        <v>5000</v>
      </c>
      <c r="H73" s="59" t="s">
        <v>1072</v>
      </c>
      <c r="I73" s="103">
        <v>1</v>
      </c>
    </row>
    <row r="74" spans="1:9" x14ac:dyDescent="0.25">
      <c r="A74" s="59">
        <v>72</v>
      </c>
      <c r="B74" s="59" t="s">
        <v>2</v>
      </c>
      <c r="C74" s="59" t="s">
        <v>385</v>
      </c>
      <c r="D74" s="154"/>
      <c r="E74" s="57"/>
      <c r="F74" s="202" t="s">
        <v>1175</v>
      </c>
      <c r="G74" s="99">
        <v>4</v>
      </c>
      <c r="H74" s="59" t="s">
        <v>1074</v>
      </c>
      <c r="I74" s="103">
        <v>1</v>
      </c>
    </row>
    <row r="75" spans="1:9" x14ac:dyDescent="0.25">
      <c r="A75" s="59">
        <v>73</v>
      </c>
      <c r="B75" s="59" t="s">
        <v>2</v>
      </c>
      <c r="C75" s="59" t="s">
        <v>385</v>
      </c>
      <c r="D75" s="154"/>
      <c r="E75" s="57"/>
      <c r="F75" s="202" t="s">
        <v>1176</v>
      </c>
      <c r="G75" s="99">
        <v>16732</v>
      </c>
      <c r="H75" s="59" t="s">
        <v>1074</v>
      </c>
      <c r="I75" s="103">
        <v>1</v>
      </c>
    </row>
    <row r="76" spans="1:9" ht="28.5" x14ac:dyDescent="0.25">
      <c r="A76" s="59">
        <v>74</v>
      </c>
      <c r="B76" s="59" t="s">
        <v>2</v>
      </c>
      <c r="C76" s="59" t="s">
        <v>385</v>
      </c>
      <c r="D76" s="154"/>
      <c r="E76" s="57"/>
      <c r="F76" s="202" t="s">
        <v>1177</v>
      </c>
      <c r="G76" s="99">
        <v>2000</v>
      </c>
      <c r="H76" s="59" t="s">
        <v>1074</v>
      </c>
      <c r="I76" s="103">
        <v>1</v>
      </c>
    </row>
    <row r="77" spans="1:9" x14ac:dyDescent="0.25">
      <c r="A77" s="59">
        <v>75</v>
      </c>
      <c r="B77" s="59" t="s">
        <v>2</v>
      </c>
      <c r="C77" s="59" t="s">
        <v>385</v>
      </c>
      <c r="D77" s="154"/>
      <c r="E77" s="57"/>
      <c r="F77" s="202" t="s">
        <v>1178</v>
      </c>
      <c r="G77" s="99">
        <v>5000</v>
      </c>
      <c r="H77" s="59" t="s">
        <v>1060</v>
      </c>
      <c r="I77" s="103">
        <v>1</v>
      </c>
    </row>
    <row r="78" spans="1:9" x14ac:dyDescent="0.25">
      <c r="A78" s="59">
        <v>76</v>
      </c>
      <c r="B78" s="59" t="s">
        <v>2</v>
      </c>
      <c r="C78" s="59" t="s">
        <v>385</v>
      </c>
      <c r="D78" s="154"/>
      <c r="E78" s="57"/>
      <c r="F78" s="202" t="s">
        <v>1179</v>
      </c>
      <c r="G78" s="99">
        <v>1000</v>
      </c>
      <c r="H78" s="59" t="s">
        <v>1060</v>
      </c>
      <c r="I78" s="103">
        <v>1</v>
      </c>
    </row>
    <row r="79" spans="1:9" ht="57" x14ac:dyDescent="0.25">
      <c r="A79" s="59">
        <v>77</v>
      </c>
      <c r="B79" s="59" t="s">
        <v>2</v>
      </c>
      <c r="C79" s="59" t="s">
        <v>385</v>
      </c>
      <c r="D79" s="154"/>
      <c r="E79" s="57"/>
      <c r="F79" s="202" t="s">
        <v>1180</v>
      </c>
      <c r="G79" s="82">
        <v>19239.851500000001</v>
      </c>
      <c r="H79" s="59" t="s">
        <v>852</v>
      </c>
      <c r="I79" s="103">
        <v>1</v>
      </c>
    </row>
    <row r="80" spans="1:9" ht="28.5" x14ac:dyDescent="0.25">
      <c r="A80" s="59">
        <v>78</v>
      </c>
      <c r="B80" s="59" t="s">
        <v>2</v>
      </c>
      <c r="C80" s="59" t="s">
        <v>385</v>
      </c>
      <c r="D80" s="154"/>
      <c r="E80" s="57"/>
      <c r="F80" s="202" t="s">
        <v>1181</v>
      </c>
      <c r="G80" s="99">
        <v>4715</v>
      </c>
      <c r="H80" s="59" t="s">
        <v>923</v>
      </c>
      <c r="I80" s="103">
        <v>4</v>
      </c>
    </row>
    <row r="81" spans="1:9" ht="28.5" x14ac:dyDescent="0.25">
      <c r="A81" s="59">
        <v>79</v>
      </c>
      <c r="B81" s="59" t="s">
        <v>2</v>
      </c>
      <c r="C81" s="59" t="s">
        <v>385</v>
      </c>
      <c r="D81" s="154"/>
      <c r="E81" s="57"/>
      <c r="F81" s="202" t="s">
        <v>1182</v>
      </c>
      <c r="G81" s="82">
        <v>5642.72</v>
      </c>
      <c r="H81" s="59" t="s">
        <v>1183</v>
      </c>
      <c r="I81" s="103">
        <v>4</v>
      </c>
    </row>
    <row r="82" spans="1:9" x14ac:dyDescent="0.25">
      <c r="A82" s="59">
        <v>80</v>
      </c>
      <c r="B82" s="59" t="s">
        <v>2</v>
      </c>
      <c r="C82" s="59" t="s">
        <v>385</v>
      </c>
      <c r="D82" s="154"/>
      <c r="E82" s="57"/>
      <c r="F82" s="202" t="s">
        <v>1184</v>
      </c>
      <c r="G82" s="99">
        <v>4732</v>
      </c>
      <c r="H82" s="59" t="s">
        <v>923</v>
      </c>
      <c r="I82" s="103">
        <v>4</v>
      </c>
    </row>
    <row r="83" spans="1:9" x14ac:dyDescent="0.25">
      <c r="A83" s="59">
        <v>81</v>
      </c>
      <c r="B83" s="59" t="s">
        <v>2</v>
      </c>
      <c r="C83" s="59" t="s">
        <v>385</v>
      </c>
      <c r="D83" s="154"/>
      <c r="E83" s="57"/>
      <c r="F83" s="202" t="s">
        <v>1185</v>
      </c>
      <c r="G83" s="99">
        <v>1006</v>
      </c>
      <c r="H83" s="59" t="s">
        <v>1060</v>
      </c>
      <c r="I83" s="103">
        <v>2</v>
      </c>
    </row>
    <row r="84" spans="1:9" ht="28.5" x14ac:dyDescent="0.25">
      <c r="A84" s="59">
        <v>82</v>
      </c>
      <c r="B84" s="59" t="s">
        <v>2</v>
      </c>
      <c r="C84" s="59" t="s">
        <v>385</v>
      </c>
      <c r="D84" s="154"/>
      <c r="E84" s="57"/>
      <c r="F84" s="202" t="s">
        <v>1186</v>
      </c>
      <c r="G84" s="99">
        <v>2967</v>
      </c>
      <c r="H84" s="59" t="s">
        <v>923</v>
      </c>
      <c r="I84" s="103">
        <v>4</v>
      </c>
    </row>
    <row r="85" spans="1:9" x14ac:dyDescent="0.25">
      <c r="A85" s="59">
        <v>83</v>
      </c>
      <c r="B85" s="59" t="s">
        <v>2</v>
      </c>
      <c r="C85" s="59" t="s">
        <v>1713</v>
      </c>
      <c r="D85" s="154"/>
      <c r="E85" s="57"/>
      <c r="F85" s="202" t="s">
        <v>1187</v>
      </c>
      <c r="G85" s="99">
        <v>774</v>
      </c>
      <c r="H85" s="59" t="s">
        <v>1072</v>
      </c>
      <c r="I85" s="103">
        <v>1</v>
      </c>
    </row>
    <row r="86" spans="1:9" x14ac:dyDescent="0.25">
      <c r="A86" s="59">
        <v>84</v>
      </c>
      <c r="B86" s="59" t="s">
        <v>2</v>
      </c>
      <c r="C86" s="59" t="s">
        <v>1713</v>
      </c>
      <c r="D86" s="154"/>
      <c r="E86" s="57"/>
      <c r="F86" s="202" t="s">
        <v>1188</v>
      </c>
      <c r="G86" s="99">
        <v>700</v>
      </c>
      <c r="H86" s="59" t="s">
        <v>852</v>
      </c>
      <c r="I86" s="103">
        <v>1</v>
      </c>
    </row>
    <row r="87" spans="1:9" x14ac:dyDescent="0.25">
      <c r="A87" s="59">
        <v>85</v>
      </c>
      <c r="B87" s="59" t="s">
        <v>2</v>
      </c>
      <c r="C87" s="59" t="s">
        <v>1713</v>
      </c>
      <c r="D87" s="154"/>
      <c r="E87" s="57"/>
      <c r="F87" s="202" t="s">
        <v>1189</v>
      </c>
      <c r="G87" s="99">
        <v>472</v>
      </c>
      <c r="H87" s="59" t="s">
        <v>1072</v>
      </c>
      <c r="I87" s="103">
        <v>1</v>
      </c>
    </row>
    <row r="88" spans="1:9" x14ac:dyDescent="0.25">
      <c r="A88" s="59">
        <v>86</v>
      </c>
      <c r="B88" s="59" t="s">
        <v>2</v>
      </c>
      <c r="C88" s="59" t="s">
        <v>1713</v>
      </c>
      <c r="D88" s="154"/>
      <c r="E88" s="57"/>
      <c r="F88" s="202" t="s">
        <v>1190</v>
      </c>
      <c r="G88" s="99">
        <v>1554</v>
      </c>
      <c r="H88" s="59" t="s">
        <v>852</v>
      </c>
      <c r="I88" s="103">
        <v>1</v>
      </c>
    </row>
    <row r="89" spans="1:9" x14ac:dyDescent="0.25">
      <c r="A89" s="59">
        <v>87</v>
      </c>
      <c r="B89" s="59" t="s">
        <v>2</v>
      </c>
      <c r="C89" s="59" t="s">
        <v>1713</v>
      </c>
      <c r="D89" s="154"/>
      <c r="E89" s="57"/>
      <c r="F89" s="202" t="s">
        <v>1191</v>
      </c>
      <c r="G89" s="99">
        <v>3994</v>
      </c>
      <c r="H89" s="59" t="s">
        <v>852</v>
      </c>
      <c r="I89" s="103">
        <v>1</v>
      </c>
    </row>
    <row r="90" spans="1:9" x14ac:dyDescent="0.25">
      <c r="A90" s="59">
        <v>88</v>
      </c>
      <c r="B90" s="59" t="s">
        <v>2</v>
      </c>
      <c r="C90" s="59" t="s">
        <v>1713</v>
      </c>
      <c r="D90" s="154"/>
      <c r="E90" s="57"/>
      <c r="F90" s="202" t="s">
        <v>1192</v>
      </c>
      <c r="G90" s="99">
        <v>30000</v>
      </c>
      <c r="H90" s="59" t="s">
        <v>1072</v>
      </c>
      <c r="I90" s="103">
        <v>1</v>
      </c>
    </row>
    <row r="91" spans="1:9" x14ac:dyDescent="0.25">
      <c r="A91" s="59">
        <v>89</v>
      </c>
      <c r="B91" s="59" t="s">
        <v>2</v>
      </c>
      <c r="C91" s="59" t="s">
        <v>1713</v>
      </c>
      <c r="D91" s="154"/>
      <c r="E91" s="57"/>
      <c r="F91" s="202" t="s">
        <v>1193</v>
      </c>
      <c r="G91" s="99">
        <v>5000</v>
      </c>
      <c r="H91" s="59" t="s">
        <v>852</v>
      </c>
      <c r="I91" s="103">
        <v>1</v>
      </c>
    </row>
    <row r="92" spans="1:9" x14ac:dyDescent="0.25">
      <c r="A92" s="59">
        <v>90</v>
      </c>
      <c r="B92" s="59" t="s">
        <v>2</v>
      </c>
      <c r="C92" s="59" t="s">
        <v>1713</v>
      </c>
      <c r="D92" s="154"/>
      <c r="E92" s="57"/>
      <c r="F92" s="202" t="s">
        <v>1191</v>
      </c>
      <c r="G92" s="99">
        <v>1587</v>
      </c>
      <c r="H92" s="59" t="s">
        <v>852</v>
      </c>
      <c r="I92" s="103">
        <v>1</v>
      </c>
    </row>
    <row r="93" spans="1:9" x14ac:dyDescent="0.25">
      <c r="A93" s="59">
        <v>91</v>
      </c>
      <c r="B93" s="59" t="s">
        <v>2</v>
      </c>
      <c r="C93" s="59" t="s">
        <v>1713</v>
      </c>
      <c r="D93" s="154"/>
      <c r="E93" s="57"/>
      <c r="F93" s="202" t="s">
        <v>1194</v>
      </c>
      <c r="G93" s="99">
        <v>10000</v>
      </c>
      <c r="H93" s="59" t="s">
        <v>1060</v>
      </c>
      <c r="I93" s="103">
        <v>1</v>
      </c>
    </row>
    <row r="94" spans="1:9" x14ac:dyDescent="0.25">
      <c r="A94" s="59">
        <v>92</v>
      </c>
      <c r="B94" s="59" t="s">
        <v>2</v>
      </c>
      <c r="C94" s="59" t="s">
        <v>1713</v>
      </c>
      <c r="D94" s="154"/>
      <c r="E94" s="57"/>
      <c r="F94" s="202" t="s">
        <v>1195</v>
      </c>
      <c r="G94" s="99">
        <v>4000</v>
      </c>
      <c r="H94" s="59" t="s">
        <v>852</v>
      </c>
      <c r="I94" s="103">
        <v>1</v>
      </c>
    </row>
    <row r="95" spans="1:9" x14ac:dyDescent="0.25">
      <c r="A95" s="59">
        <v>93</v>
      </c>
      <c r="B95" s="59" t="s">
        <v>2</v>
      </c>
      <c r="C95" s="59" t="s">
        <v>1713</v>
      </c>
      <c r="D95" s="154"/>
      <c r="E95" s="57"/>
      <c r="F95" s="202" t="s">
        <v>1196</v>
      </c>
      <c r="G95" s="99">
        <v>18000</v>
      </c>
      <c r="H95" s="59" t="s">
        <v>852</v>
      </c>
      <c r="I95" s="103">
        <v>1</v>
      </c>
    </row>
    <row r="96" spans="1:9" x14ac:dyDescent="0.25">
      <c r="A96" s="59">
        <v>94</v>
      </c>
      <c r="B96" s="59" t="s">
        <v>2</v>
      </c>
      <c r="C96" s="59" t="s">
        <v>1713</v>
      </c>
      <c r="D96" s="154"/>
      <c r="E96" s="57"/>
      <c r="F96" s="202" t="s">
        <v>1197</v>
      </c>
      <c r="G96" s="99">
        <v>10000</v>
      </c>
      <c r="H96" s="59" t="s">
        <v>852</v>
      </c>
      <c r="I96" s="103">
        <v>1</v>
      </c>
    </row>
    <row r="97" spans="1:9" x14ac:dyDescent="0.25">
      <c r="A97" s="59">
        <v>95</v>
      </c>
      <c r="B97" s="59" t="s">
        <v>2</v>
      </c>
      <c r="C97" s="59" t="s">
        <v>1713</v>
      </c>
      <c r="D97" s="154"/>
      <c r="E97" s="57"/>
      <c r="F97" s="202" t="s">
        <v>1198</v>
      </c>
      <c r="G97" s="99">
        <v>700</v>
      </c>
      <c r="H97" s="59" t="s">
        <v>1074</v>
      </c>
      <c r="I97" s="103">
        <v>1</v>
      </c>
    </row>
    <row r="98" spans="1:9" x14ac:dyDescent="0.25">
      <c r="A98" s="59">
        <v>96</v>
      </c>
      <c r="B98" s="59" t="s">
        <v>2</v>
      </c>
      <c r="C98" s="59" t="s">
        <v>1713</v>
      </c>
      <c r="D98" s="154"/>
      <c r="E98" s="57"/>
      <c r="F98" s="202" t="s">
        <v>1199</v>
      </c>
      <c r="G98" s="99">
        <v>9674</v>
      </c>
      <c r="H98" s="59" t="s">
        <v>1074</v>
      </c>
      <c r="I98" s="103">
        <v>1</v>
      </c>
    </row>
    <row r="99" spans="1:9" x14ac:dyDescent="0.25">
      <c r="A99" s="59">
        <v>97</v>
      </c>
      <c r="B99" s="59" t="s">
        <v>2</v>
      </c>
      <c r="C99" s="59" t="s">
        <v>1713</v>
      </c>
      <c r="D99" s="154"/>
      <c r="E99" s="57"/>
      <c r="F99" s="202" t="s">
        <v>1200</v>
      </c>
      <c r="G99" s="99">
        <v>1224</v>
      </c>
      <c r="H99" s="59" t="s">
        <v>1060</v>
      </c>
      <c r="I99" s="103">
        <v>1</v>
      </c>
    </row>
    <row r="100" spans="1:9" x14ac:dyDescent="0.25">
      <c r="A100" s="59">
        <v>98</v>
      </c>
      <c r="B100" s="59" t="s">
        <v>2</v>
      </c>
      <c r="C100" s="59" t="s">
        <v>1713</v>
      </c>
      <c r="D100" s="154"/>
      <c r="E100" s="57"/>
      <c r="F100" s="202" t="s">
        <v>1201</v>
      </c>
      <c r="G100" s="99">
        <v>35000</v>
      </c>
      <c r="H100" s="59" t="s">
        <v>852</v>
      </c>
      <c r="I100" s="103">
        <v>1</v>
      </c>
    </row>
    <row r="101" spans="1:9" x14ac:dyDescent="0.25">
      <c r="A101" s="59">
        <v>99</v>
      </c>
      <c r="B101" s="59" t="s">
        <v>2</v>
      </c>
      <c r="C101" s="59" t="s">
        <v>1713</v>
      </c>
      <c r="D101" s="154"/>
      <c r="E101" s="57"/>
      <c r="F101" s="202" t="s">
        <v>1202</v>
      </c>
      <c r="G101" s="99">
        <v>100</v>
      </c>
      <c r="H101" s="59" t="s">
        <v>1060</v>
      </c>
      <c r="I101" s="103">
        <v>1</v>
      </c>
    </row>
    <row r="102" spans="1:9" x14ac:dyDescent="0.25">
      <c r="A102" s="59">
        <v>100</v>
      </c>
      <c r="B102" s="59" t="s">
        <v>2</v>
      </c>
      <c r="C102" s="59" t="s">
        <v>1713</v>
      </c>
      <c r="D102" s="154"/>
      <c r="E102" s="57"/>
      <c r="F102" s="202" t="s">
        <v>1200</v>
      </c>
      <c r="G102" s="99">
        <v>3000</v>
      </c>
      <c r="H102" s="59" t="s">
        <v>852</v>
      </c>
      <c r="I102" s="103">
        <v>1</v>
      </c>
    </row>
    <row r="103" spans="1:9" x14ac:dyDescent="0.25">
      <c r="A103" s="59">
        <v>101</v>
      </c>
      <c r="B103" s="59" t="s">
        <v>2</v>
      </c>
      <c r="C103" s="59" t="s">
        <v>1713</v>
      </c>
      <c r="D103" s="154"/>
      <c r="E103" s="57"/>
      <c r="F103" s="202" t="s">
        <v>1203</v>
      </c>
      <c r="G103" s="99">
        <v>1632</v>
      </c>
      <c r="H103" s="59" t="s">
        <v>1072</v>
      </c>
      <c r="I103" s="103">
        <v>1</v>
      </c>
    </row>
    <row r="104" spans="1:9" x14ac:dyDescent="0.25">
      <c r="A104" s="59">
        <v>102</v>
      </c>
      <c r="B104" s="59" t="s">
        <v>2</v>
      </c>
      <c r="C104" s="59" t="s">
        <v>1713</v>
      </c>
      <c r="D104" s="154"/>
      <c r="E104" s="57"/>
      <c r="F104" s="202" t="s">
        <v>1204</v>
      </c>
      <c r="G104" s="99">
        <v>500</v>
      </c>
      <c r="H104" s="59" t="s">
        <v>1060</v>
      </c>
      <c r="I104" s="103">
        <v>1</v>
      </c>
    </row>
    <row r="105" spans="1:9" x14ac:dyDescent="0.25">
      <c r="A105" s="59">
        <v>103</v>
      </c>
      <c r="B105" s="59" t="s">
        <v>2</v>
      </c>
      <c r="C105" s="59" t="s">
        <v>1713</v>
      </c>
      <c r="D105" s="154"/>
      <c r="E105" s="57"/>
      <c r="F105" s="202" t="s">
        <v>1205</v>
      </c>
      <c r="G105" s="99">
        <v>4886</v>
      </c>
      <c r="H105" s="59" t="s">
        <v>1074</v>
      </c>
      <c r="I105" s="103">
        <v>1</v>
      </c>
    </row>
    <row r="106" spans="1:9" x14ac:dyDescent="0.25">
      <c r="A106" s="59">
        <v>104</v>
      </c>
      <c r="B106" s="59" t="s">
        <v>2</v>
      </c>
      <c r="C106" s="59" t="s">
        <v>1713</v>
      </c>
      <c r="D106" s="154"/>
      <c r="E106" s="57"/>
      <c r="F106" s="202" t="s">
        <v>1206</v>
      </c>
      <c r="G106" s="99"/>
      <c r="H106" s="59" t="s">
        <v>1060</v>
      </c>
      <c r="I106" s="103">
        <v>1</v>
      </c>
    </row>
    <row r="107" spans="1:9" x14ac:dyDescent="0.25">
      <c r="A107" s="59">
        <v>105</v>
      </c>
      <c r="B107" s="59" t="s">
        <v>2</v>
      </c>
      <c r="C107" s="59" t="s">
        <v>1713</v>
      </c>
      <c r="D107" s="154"/>
      <c r="E107" s="57"/>
      <c r="F107" s="202" t="s">
        <v>1207</v>
      </c>
      <c r="G107" s="99">
        <v>39000</v>
      </c>
      <c r="H107" s="59" t="s">
        <v>1060</v>
      </c>
      <c r="I107" s="103">
        <v>1</v>
      </c>
    </row>
    <row r="108" spans="1:9" x14ac:dyDescent="0.25">
      <c r="A108" s="59">
        <v>106</v>
      </c>
      <c r="B108" s="59" t="s">
        <v>2</v>
      </c>
      <c r="C108" s="59" t="s">
        <v>1713</v>
      </c>
      <c r="D108" s="154"/>
      <c r="E108" s="57"/>
      <c r="F108" s="202" t="s">
        <v>1208</v>
      </c>
      <c r="G108" s="99">
        <v>195</v>
      </c>
      <c r="H108" s="59" t="s">
        <v>1060</v>
      </c>
      <c r="I108" s="103">
        <v>1</v>
      </c>
    </row>
    <row r="109" spans="1:9" x14ac:dyDescent="0.25">
      <c r="A109" s="59">
        <v>107</v>
      </c>
      <c r="B109" s="59" t="s">
        <v>2</v>
      </c>
      <c r="C109" s="59" t="s">
        <v>1713</v>
      </c>
      <c r="D109" s="154"/>
      <c r="E109" s="57"/>
      <c r="F109" s="202" t="s">
        <v>1209</v>
      </c>
      <c r="G109" s="99">
        <v>3500</v>
      </c>
      <c r="H109" s="59" t="s">
        <v>852</v>
      </c>
      <c r="I109" s="103">
        <v>1</v>
      </c>
    </row>
    <row r="110" spans="1:9" x14ac:dyDescent="0.25">
      <c r="A110" s="59">
        <v>108</v>
      </c>
      <c r="B110" s="59" t="s">
        <v>2</v>
      </c>
      <c r="C110" s="59" t="s">
        <v>1713</v>
      </c>
      <c r="D110" s="154"/>
      <c r="E110" s="57"/>
      <c r="F110" s="202" t="s">
        <v>1210</v>
      </c>
      <c r="G110" s="99">
        <v>30000</v>
      </c>
      <c r="H110" s="59" t="s">
        <v>1060</v>
      </c>
      <c r="I110" s="103">
        <v>1</v>
      </c>
    </row>
    <row r="111" spans="1:9" x14ac:dyDescent="0.25">
      <c r="A111" s="59">
        <v>109</v>
      </c>
      <c r="B111" s="59" t="s">
        <v>2</v>
      </c>
      <c r="C111" s="59" t="s">
        <v>1713</v>
      </c>
      <c r="D111" s="154"/>
      <c r="E111" s="57"/>
      <c r="F111" s="202" t="s">
        <v>1211</v>
      </c>
      <c r="G111" s="99">
        <v>25000</v>
      </c>
      <c r="H111" s="59" t="s">
        <v>1142</v>
      </c>
      <c r="I111" s="103">
        <v>1</v>
      </c>
    </row>
    <row r="112" spans="1:9" x14ac:dyDescent="0.25">
      <c r="A112" s="59">
        <v>110</v>
      </c>
      <c r="B112" s="59" t="s">
        <v>2</v>
      </c>
      <c r="C112" s="59" t="s">
        <v>1713</v>
      </c>
      <c r="D112" s="154"/>
      <c r="E112" s="57"/>
      <c r="F112" s="202" t="s">
        <v>1212</v>
      </c>
      <c r="G112" s="99">
        <v>2000</v>
      </c>
      <c r="H112" s="59" t="s">
        <v>1060</v>
      </c>
      <c r="I112" s="103">
        <v>1</v>
      </c>
    </row>
    <row r="113" spans="1:9" x14ac:dyDescent="0.25">
      <c r="A113" s="59">
        <v>111</v>
      </c>
      <c r="B113" s="59" t="s">
        <v>2</v>
      </c>
      <c r="C113" s="59" t="s">
        <v>1713</v>
      </c>
      <c r="D113" s="154"/>
      <c r="E113" s="57"/>
      <c r="F113" s="202" t="s">
        <v>1213</v>
      </c>
      <c r="G113" s="99"/>
      <c r="H113" s="59"/>
      <c r="I113" s="103">
        <v>1</v>
      </c>
    </row>
    <row r="114" spans="1:9" x14ac:dyDescent="0.25">
      <c r="A114" s="59">
        <v>112</v>
      </c>
      <c r="B114" s="59" t="s">
        <v>2</v>
      </c>
      <c r="C114" s="59" t="s">
        <v>1713</v>
      </c>
      <c r="D114" s="154"/>
      <c r="E114" s="57"/>
      <c r="F114" s="202" t="s">
        <v>1212</v>
      </c>
      <c r="G114" s="99">
        <v>3000</v>
      </c>
      <c r="H114" s="59" t="s">
        <v>1060</v>
      </c>
      <c r="I114" s="103">
        <v>1</v>
      </c>
    </row>
    <row r="115" spans="1:9" x14ac:dyDescent="0.25">
      <c r="A115" s="59">
        <v>113</v>
      </c>
      <c r="B115" s="59" t="s">
        <v>2</v>
      </c>
      <c r="C115" s="59" t="s">
        <v>1713</v>
      </c>
      <c r="D115" s="154"/>
      <c r="E115" s="57"/>
      <c r="F115" s="202" t="s">
        <v>1214</v>
      </c>
      <c r="G115" s="99">
        <v>2700</v>
      </c>
      <c r="H115" s="59" t="s">
        <v>1060</v>
      </c>
      <c r="I115" s="103">
        <v>1</v>
      </c>
    </row>
    <row r="116" spans="1:9" x14ac:dyDescent="0.25">
      <c r="A116" s="59">
        <v>114</v>
      </c>
      <c r="B116" s="59" t="s">
        <v>2</v>
      </c>
      <c r="C116" s="59" t="s">
        <v>1713</v>
      </c>
      <c r="D116" s="154"/>
      <c r="E116" s="57"/>
      <c r="F116" s="202" t="s">
        <v>1205</v>
      </c>
      <c r="G116" s="99">
        <v>2000</v>
      </c>
      <c r="H116" s="59" t="s">
        <v>1072</v>
      </c>
      <c r="I116" s="103">
        <v>1</v>
      </c>
    </row>
    <row r="117" spans="1:9" x14ac:dyDescent="0.25">
      <c r="A117" s="59">
        <v>115</v>
      </c>
      <c r="B117" s="59" t="s">
        <v>2</v>
      </c>
      <c r="C117" s="59" t="s">
        <v>1713</v>
      </c>
      <c r="D117" s="154"/>
      <c r="E117" s="57"/>
      <c r="F117" s="202" t="s">
        <v>1215</v>
      </c>
      <c r="G117" s="99"/>
      <c r="H117" s="59" t="s">
        <v>1074</v>
      </c>
      <c r="I117" s="103">
        <v>1</v>
      </c>
    </row>
    <row r="118" spans="1:9" x14ac:dyDescent="0.25">
      <c r="A118" s="59">
        <v>116</v>
      </c>
      <c r="B118" s="59" t="s">
        <v>2</v>
      </c>
      <c r="C118" s="59" t="s">
        <v>1713</v>
      </c>
      <c r="D118" s="154"/>
      <c r="E118" s="57"/>
      <c r="F118" s="202" t="s">
        <v>1216</v>
      </c>
      <c r="G118" s="99">
        <v>320</v>
      </c>
      <c r="H118" s="59" t="s">
        <v>852</v>
      </c>
      <c r="I118" s="103">
        <v>1</v>
      </c>
    </row>
    <row r="119" spans="1:9" x14ac:dyDescent="0.25">
      <c r="A119" s="59">
        <v>117</v>
      </c>
      <c r="B119" s="59" t="s">
        <v>2</v>
      </c>
      <c r="C119" s="59" t="s">
        <v>1713</v>
      </c>
      <c r="D119" s="154"/>
      <c r="E119" s="57"/>
      <c r="F119" s="202" t="s">
        <v>1217</v>
      </c>
      <c r="G119" s="99">
        <v>262</v>
      </c>
      <c r="H119" s="59" t="s">
        <v>1074</v>
      </c>
      <c r="I119" s="103">
        <v>1</v>
      </c>
    </row>
    <row r="120" spans="1:9" x14ac:dyDescent="0.25">
      <c r="A120" s="59">
        <v>118</v>
      </c>
      <c r="B120" s="59" t="s">
        <v>2</v>
      </c>
      <c r="C120" s="59" t="s">
        <v>1713</v>
      </c>
      <c r="D120" s="154"/>
      <c r="E120" s="57"/>
      <c r="F120" s="202" t="s">
        <v>1218</v>
      </c>
      <c r="G120" s="99">
        <v>5788</v>
      </c>
      <c r="H120" s="59" t="s">
        <v>1074</v>
      </c>
      <c r="I120" s="103">
        <v>1</v>
      </c>
    </row>
    <row r="121" spans="1:9" x14ac:dyDescent="0.25">
      <c r="A121" s="59">
        <v>119</v>
      </c>
      <c r="B121" s="59" t="s">
        <v>2</v>
      </c>
      <c r="C121" s="59" t="s">
        <v>1713</v>
      </c>
      <c r="D121" s="154"/>
      <c r="E121" s="57"/>
      <c r="F121" s="202" t="s">
        <v>1219</v>
      </c>
      <c r="G121" s="99">
        <v>54520</v>
      </c>
      <c r="H121" s="59" t="s">
        <v>1165</v>
      </c>
      <c r="I121" s="103">
        <v>1</v>
      </c>
    </row>
    <row r="122" spans="1:9" x14ac:dyDescent="0.25">
      <c r="A122" s="59">
        <v>120</v>
      </c>
      <c r="B122" s="59" t="s">
        <v>2</v>
      </c>
      <c r="C122" s="59" t="s">
        <v>1713</v>
      </c>
      <c r="D122" s="154"/>
      <c r="E122" s="57"/>
      <c r="F122" s="202" t="s">
        <v>1220</v>
      </c>
      <c r="G122" s="99">
        <v>155</v>
      </c>
      <c r="H122" s="59" t="s">
        <v>852</v>
      </c>
      <c r="I122" s="103">
        <v>1</v>
      </c>
    </row>
    <row r="123" spans="1:9" x14ac:dyDescent="0.25">
      <c r="A123" s="59">
        <v>121</v>
      </c>
      <c r="B123" s="59" t="s">
        <v>2</v>
      </c>
      <c r="C123" s="59" t="s">
        <v>1713</v>
      </c>
      <c r="D123" s="154"/>
      <c r="E123" s="57"/>
      <c r="F123" s="202" t="s">
        <v>1221</v>
      </c>
      <c r="G123" s="99">
        <v>1000</v>
      </c>
      <c r="H123" s="59" t="s">
        <v>852</v>
      </c>
      <c r="I123" s="103">
        <v>1</v>
      </c>
    </row>
    <row r="124" spans="1:9" x14ac:dyDescent="0.25">
      <c r="A124" s="59">
        <v>122</v>
      </c>
      <c r="B124" s="59" t="s">
        <v>2</v>
      </c>
      <c r="C124" s="59" t="s">
        <v>1713</v>
      </c>
      <c r="D124" s="154"/>
      <c r="E124" s="57"/>
      <c r="F124" s="202" t="s">
        <v>1222</v>
      </c>
      <c r="G124" s="99">
        <v>3000</v>
      </c>
      <c r="H124" s="59" t="s">
        <v>852</v>
      </c>
      <c r="I124" s="103">
        <v>1</v>
      </c>
    </row>
    <row r="125" spans="1:9" x14ac:dyDescent="0.25">
      <c r="A125" s="59">
        <v>123</v>
      </c>
      <c r="B125" s="59" t="s">
        <v>2</v>
      </c>
      <c r="C125" s="59" t="s">
        <v>1713</v>
      </c>
      <c r="D125" s="154"/>
      <c r="E125" s="57"/>
      <c r="F125" s="202" t="s">
        <v>1223</v>
      </c>
      <c r="G125" s="99">
        <v>760</v>
      </c>
      <c r="H125" s="59" t="s">
        <v>1074</v>
      </c>
      <c r="I125" s="103">
        <v>1</v>
      </c>
    </row>
    <row r="126" spans="1:9" x14ac:dyDescent="0.25">
      <c r="A126" s="59">
        <v>124</v>
      </c>
      <c r="B126" s="59" t="s">
        <v>2</v>
      </c>
      <c r="C126" s="59" t="s">
        <v>1713</v>
      </c>
      <c r="D126" s="154"/>
      <c r="E126" s="57"/>
      <c r="F126" s="202" t="s">
        <v>1224</v>
      </c>
      <c r="G126" s="99">
        <v>100</v>
      </c>
      <c r="H126" s="59" t="s">
        <v>1060</v>
      </c>
      <c r="I126" s="103">
        <v>1</v>
      </c>
    </row>
    <row r="127" spans="1:9" x14ac:dyDescent="0.25">
      <c r="A127" s="59">
        <v>125</v>
      </c>
      <c r="B127" s="59" t="s">
        <v>2</v>
      </c>
      <c r="C127" s="59" t="s">
        <v>1713</v>
      </c>
      <c r="D127" s="154"/>
      <c r="E127" s="57"/>
      <c r="F127" s="202" t="s">
        <v>1213</v>
      </c>
      <c r="G127" s="99">
        <v>870</v>
      </c>
      <c r="H127" s="59" t="s">
        <v>852</v>
      </c>
      <c r="I127" s="103">
        <v>1</v>
      </c>
    </row>
    <row r="128" spans="1:9" x14ac:dyDescent="0.25">
      <c r="A128" s="59">
        <v>126</v>
      </c>
      <c r="B128" s="59" t="s">
        <v>2</v>
      </c>
      <c r="C128" s="59" t="s">
        <v>1713</v>
      </c>
      <c r="D128" s="154"/>
      <c r="E128" s="57"/>
      <c r="F128" s="202" t="s">
        <v>1216</v>
      </c>
      <c r="G128" s="99">
        <v>902</v>
      </c>
      <c r="H128" s="59" t="s">
        <v>852</v>
      </c>
      <c r="I128" s="103">
        <v>1</v>
      </c>
    </row>
    <row r="129" spans="1:9" x14ac:dyDescent="0.25">
      <c r="A129" s="59">
        <v>127</v>
      </c>
      <c r="B129" s="59" t="s">
        <v>2</v>
      </c>
      <c r="C129" s="59" t="s">
        <v>1713</v>
      </c>
      <c r="D129" s="154"/>
      <c r="E129" s="57"/>
      <c r="F129" s="202" t="s">
        <v>1225</v>
      </c>
      <c r="G129" s="99">
        <v>155</v>
      </c>
      <c r="H129" s="59" t="s">
        <v>1060</v>
      </c>
      <c r="I129" s="103">
        <v>1</v>
      </c>
    </row>
    <row r="130" spans="1:9" x14ac:dyDescent="0.25">
      <c r="A130" s="59">
        <v>128</v>
      </c>
      <c r="B130" s="59" t="s">
        <v>2</v>
      </c>
      <c r="C130" s="59" t="s">
        <v>1713</v>
      </c>
      <c r="D130" s="154"/>
      <c r="E130" s="57"/>
      <c r="F130" s="202" t="s">
        <v>1226</v>
      </c>
      <c r="G130" s="99">
        <v>200</v>
      </c>
      <c r="H130" s="59" t="s">
        <v>852</v>
      </c>
      <c r="I130" s="103">
        <v>1</v>
      </c>
    </row>
    <row r="131" spans="1:9" x14ac:dyDescent="0.25">
      <c r="A131" s="59">
        <v>129</v>
      </c>
      <c r="B131" s="59" t="s">
        <v>2</v>
      </c>
      <c r="C131" s="59" t="s">
        <v>1713</v>
      </c>
      <c r="D131" s="154"/>
      <c r="E131" s="57"/>
      <c r="F131" s="202" t="s">
        <v>1227</v>
      </c>
      <c r="G131" s="99">
        <v>33569.959300000002</v>
      </c>
      <c r="H131" s="59" t="s">
        <v>1072</v>
      </c>
      <c r="I131" s="103">
        <v>1</v>
      </c>
    </row>
    <row r="132" spans="1:9" x14ac:dyDescent="0.25">
      <c r="A132" s="59">
        <v>130</v>
      </c>
      <c r="B132" s="59" t="s">
        <v>2</v>
      </c>
      <c r="C132" s="59" t="s">
        <v>1713</v>
      </c>
      <c r="D132" s="154"/>
      <c r="E132" s="57"/>
      <c r="F132" s="202" t="s">
        <v>1228</v>
      </c>
      <c r="G132" s="99">
        <v>500</v>
      </c>
      <c r="H132" s="59" t="s">
        <v>852</v>
      </c>
      <c r="I132" s="103">
        <v>1</v>
      </c>
    </row>
    <row r="133" spans="1:9" x14ac:dyDescent="0.25">
      <c r="A133" s="59">
        <v>131</v>
      </c>
      <c r="B133" s="59" t="s">
        <v>2</v>
      </c>
      <c r="C133" s="59" t="s">
        <v>1713</v>
      </c>
      <c r="D133" s="154"/>
      <c r="E133" s="57"/>
      <c r="F133" s="202" t="s">
        <v>1229</v>
      </c>
      <c r="G133" s="99">
        <v>5000</v>
      </c>
      <c r="H133" s="59" t="s">
        <v>1060</v>
      </c>
      <c r="I133" s="103">
        <v>1</v>
      </c>
    </row>
    <row r="134" spans="1:9" x14ac:dyDescent="0.25">
      <c r="A134" s="59">
        <v>132</v>
      </c>
      <c r="B134" s="59" t="s">
        <v>2</v>
      </c>
      <c r="C134" s="59" t="s">
        <v>1713</v>
      </c>
      <c r="D134" s="154"/>
      <c r="E134" s="57"/>
      <c r="F134" s="202" t="s">
        <v>1211</v>
      </c>
      <c r="G134" s="99">
        <v>5000</v>
      </c>
      <c r="H134" s="59" t="s">
        <v>852</v>
      </c>
      <c r="I134" s="103">
        <v>1</v>
      </c>
    </row>
    <row r="135" spans="1:9" x14ac:dyDescent="0.25">
      <c r="A135" s="59">
        <v>133</v>
      </c>
      <c r="B135" s="59" t="s">
        <v>2</v>
      </c>
      <c r="C135" s="59" t="s">
        <v>1713</v>
      </c>
      <c r="D135" s="154"/>
      <c r="E135" s="57"/>
      <c r="F135" s="202" t="s">
        <v>2089</v>
      </c>
      <c r="G135" s="99"/>
      <c r="H135" s="59" t="s">
        <v>1074</v>
      </c>
      <c r="I135" s="103">
        <v>1</v>
      </c>
    </row>
    <row r="136" spans="1:9" x14ac:dyDescent="0.25">
      <c r="A136" s="59">
        <v>134</v>
      </c>
      <c r="B136" s="59" t="s">
        <v>2</v>
      </c>
      <c r="C136" s="59" t="s">
        <v>1713</v>
      </c>
      <c r="D136" s="154"/>
      <c r="E136" s="57"/>
      <c r="F136" s="202" t="s">
        <v>1230</v>
      </c>
      <c r="G136" s="99">
        <v>2000</v>
      </c>
      <c r="H136" s="59" t="s">
        <v>1060</v>
      </c>
      <c r="I136" s="103">
        <v>1</v>
      </c>
    </row>
    <row r="137" spans="1:9" x14ac:dyDescent="0.25">
      <c r="A137" s="59">
        <v>135</v>
      </c>
      <c r="B137" s="59" t="s">
        <v>2</v>
      </c>
      <c r="C137" s="59" t="s">
        <v>1713</v>
      </c>
      <c r="D137" s="154"/>
      <c r="E137" s="57"/>
      <c r="F137" s="202" t="s">
        <v>1231</v>
      </c>
      <c r="G137" s="99"/>
      <c r="H137" s="59" t="s">
        <v>852</v>
      </c>
      <c r="I137" s="103">
        <v>1</v>
      </c>
    </row>
    <row r="138" spans="1:9" x14ac:dyDescent="0.25">
      <c r="A138" s="59">
        <v>136</v>
      </c>
      <c r="B138" s="59" t="s">
        <v>2</v>
      </c>
      <c r="C138" s="59" t="s">
        <v>1713</v>
      </c>
      <c r="D138" s="154"/>
      <c r="E138" s="57"/>
      <c r="F138" s="202" t="s">
        <v>1232</v>
      </c>
      <c r="G138" s="99">
        <v>10000</v>
      </c>
      <c r="H138" s="59" t="s">
        <v>1060</v>
      </c>
      <c r="I138" s="103">
        <v>1</v>
      </c>
    </row>
    <row r="139" spans="1:9" ht="28.5" x14ac:dyDescent="0.25">
      <c r="A139" s="59">
        <v>137</v>
      </c>
      <c r="B139" s="59" t="s">
        <v>2</v>
      </c>
      <c r="C139" s="59" t="s">
        <v>1713</v>
      </c>
      <c r="D139" s="154"/>
      <c r="E139" s="57"/>
      <c r="F139" s="202" t="s">
        <v>2087</v>
      </c>
      <c r="G139" s="99">
        <v>1600</v>
      </c>
      <c r="H139" s="59" t="s">
        <v>923</v>
      </c>
      <c r="I139" s="103">
        <v>4</v>
      </c>
    </row>
    <row r="140" spans="1:9" x14ac:dyDescent="0.25">
      <c r="A140" s="59">
        <v>138</v>
      </c>
      <c r="B140" s="59" t="s">
        <v>2</v>
      </c>
      <c r="C140" s="59" t="s">
        <v>1713</v>
      </c>
      <c r="D140" s="154"/>
      <c r="E140" s="57"/>
      <c r="F140" s="202" t="s">
        <v>1233</v>
      </c>
      <c r="G140" s="99">
        <v>3000</v>
      </c>
      <c r="H140" s="59" t="s">
        <v>1060</v>
      </c>
      <c r="I140" s="103">
        <v>1</v>
      </c>
    </row>
    <row r="141" spans="1:9" x14ac:dyDescent="0.25">
      <c r="A141" s="59">
        <v>139</v>
      </c>
      <c r="B141" s="59" t="s">
        <v>2</v>
      </c>
      <c r="C141" s="59" t="s">
        <v>1713</v>
      </c>
      <c r="D141" s="154"/>
      <c r="E141" s="57"/>
      <c r="F141" s="202" t="s">
        <v>1234</v>
      </c>
      <c r="G141" s="99">
        <v>450</v>
      </c>
      <c r="H141" s="59" t="s">
        <v>1060</v>
      </c>
      <c r="I141" s="103">
        <v>1</v>
      </c>
    </row>
    <row r="142" spans="1:9" x14ac:dyDescent="0.25">
      <c r="A142" s="59">
        <v>140</v>
      </c>
      <c r="B142" s="59" t="s">
        <v>2</v>
      </c>
      <c r="C142" s="59" t="s">
        <v>1713</v>
      </c>
      <c r="D142" s="154"/>
      <c r="E142" s="57"/>
      <c r="F142" s="202" t="s">
        <v>1235</v>
      </c>
      <c r="G142" s="99">
        <v>7200</v>
      </c>
      <c r="H142" s="59" t="s">
        <v>1072</v>
      </c>
      <c r="I142" s="103">
        <v>1</v>
      </c>
    </row>
    <row r="143" spans="1:9" x14ac:dyDescent="0.25">
      <c r="A143" s="59">
        <v>141</v>
      </c>
      <c r="B143" s="59" t="s">
        <v>2</v>
      </c>
      <c r="C143" s="59" t="s">
        <v>1713</v>
      </c>
      <c r="D143" s="154"/>
      <c r="E143" s="57"/>
      <c r="F143" s="202" t="s">
        <v>1236</v>
      </c>
      <c r="G143" s="99">
        <v>2750</v>
      </c>
      <c r="H143" s="59" t="s">
        <v>1060</v>
      </c>
      <c r="I143" s="103">
        <v>1</v>
      </c>
    </row>
    <row r="144" spans="1:9" x14ac:dyDescent="0.25">
      <c r="A144" s="59">
        <v>142</v>
      </c>
      <c r="B144" s="59" t="s">
        <v>2</v>
      </c>
      <c r="C144" s="59" t="s">
        <v>1713</v>
      </c>
      <c r="D144" s="154"/>
      <c r="E144" s="57"/>
      <c r="F144" s="202" t="s">
        <v>1198</v>
      </c>
      <c r="G144" s="99">
        <v>1600</v>
      </c>
      <c r="H144" s="59" t="s">
        <v>1074</v>
      </c>
      <c r="I144" s="103">
        <v>1</v>
      </c>
    </row>
    <row r="145" spans="1:9" x14ac:dyDescent="0.25">
      <c r="A145" s="59">
        <v>143</v>
      </c>
      <c r="B145" s="59" t="s">
        <v>2</v>
      </c>
      <c r="C145" s="59" t="s">
        <v>1713</v>
      </c>
      <c r="D145" s="154"/>
      <c r="E145" s="57"/>
      <c r="F145" s="202" t="s">
        <v>1237</v>
      </c>
      <c r="G145" s="99"/>
      <c r="H145" s="59" t="s">
        <v>852</v>
      </c>
      <c r="I145" s="103">
        <v>1</v>
      </c>
    </row>
    <row r="146" spans="1:9" x14ac:dyDescent="0.25">
      <c r="A146" s="59">
        <v>144</v>
      </c>
      <c r="B146" s="59" t="s">
        <v>2</v>
      </c>
      <c r="C146" s="59" t="s">
        <v>1713</v>
      </c>
      <c r="D146" s="154"/>
      <c r="E146" s="57"/>
      <c r="F146" s="202" t="s">
        <v>1238</v>
      </c>
      <c r="G146" s="99">
        <v>170</v>
      </c>
      <c r="H146" s="59" t="s">
        <v>852</v>
      </c>
      <c r="I146" s="103">
        <v>1</v>
      </c>
    </row>
    <row r="147" spans="1:9" x14ac:dyDescent="0.25">
      <c r="A147" s="59">
        <v>145</v>
      </c>
      <c r="B147" s="59" t="s">
        <v>2</v>
      </c>
      <c r="C147" s="59" t="s">
        <v>1713</v>
      </c>
      <c r="D147" s="154"/>
      <c r="E147" s="57"/>
      <c r="F147" s="202" t="s">
        <v>1239</v>
      </c>
      <c r="G147" s="99">
        <v>4000</v>
      </c>
      <c r="H147" s="59" t="s">
        <v>852</v>
      </c>
      <c r="I147" s="103">
        <v>1</v>
      </c>
    </row>
    <row r="148" spans="1:9" x14ac:dyDescent="0.25">
      <c r="A148" s="59">
        <v>146</v>
      </c>
      <c r="B148" s="59" t="s">
        <v>2</v>
      </c>
      <c r="C148" s="59" t="s">
        <v>1713</v>
      </c>
      <c r="D148" s="154"/>
      <c r="E148" s="57"/>
      <c r="F148" s="202" t="s">
        <v>1240</v>
      </c>
      <c r="G148" s="99">
        <v>1300</v>
      </c>
      <c r="H148" s="59" t="s">
        <v>1060</v>
      </c>
      <c r="I148" s="103">
        <v>1</v>
      </c>
    </row>
    <row r="149" spans="1:9" x14ac:dyDescent="0.25">
      <c r="A149" s="59">
        <v>147</v>
      </c>
      <c r="B149" s="59" t="s">
        <v>2</v>
      </c>
      <c r="C149" s="59" t="s">
        <v>1713</v>
      </c>
      <c r="D149" s="154"/>
      <c r="E149" s="57"/>
      <c r="F149" s="202" t="s">
        <v>1241</v>
      </c>
      <c r="G149" s="99">
        <v>400</v>
      </c>
      <c r="H149" s="59" t="s">
        <v>1060</v>
      </c>
      <c r="I149" s="103">
        <v>1</v>
      </c>
    </row>
    <row r="150" spans="1:9" x14ac:dyDescent="0.25">
      <c r="A150" s="59">
        <v>148</v>
      </c>
      <c r="B150" s="59" t="s">
        <v>2</v>
      </c>
      <c r="C150" s="59" t="s">
        <v>1713</v>
      </c>
      <c r="D150" s="154"/>
      <c r="E150" s="57"/>
      <c r="F150" s="202" t="s">
        <v>1242</v>
      </c>
      <c r="G150" s="99">
        <v>4886</v>
      </c>
      <c r="H150" s="59" t="s">
        <v>1072</v>
      </c>
      <c r="I150" s="103">
        <v>1</v>
      </c>
    </row>
    <row r="151" spans="1:9" x14ac:dyDescent="0.25">
      <c r="A151" s="59">
        <v>149</v>
      </c>
      <c r="B151" s="59" t="s">
        <v>2</v>
      </c>
      <c r="C151" s="59" t="s">
        <v>1713</v>
      </c>
      <c r="D151" s="154"/>
      <c r="E151" s="57"/>
      <c r="F151" s="202" t="s">
        <v>1243</v>
      </c>
      <c r="G151" s="99">
        <v>1000</v>
      </c>
      <c r="H151" s="59"/>
      <c r="I151" s="103">
        <v>1</v>
      </c>
    </row>
    <row r="152" spans="1:9" x14ac:dyDescent="0.25">
      <c r="A152" s="59">
        <v>150</v>
      </c>
      <c r="B152" s="59" t="s">
        <v>2</v>
      </c>
      <c r="C152" s="59" t="s">
        <v>1713</v>
      </c>
      <c r="D152" s="154"/>
      <c r="E152" s="57"/>
      <c r="F152" s="202" t="s">
        <v>1210</v>
      </c>
      <c r="G152" s="99">
        <v>60000</v>
      </c>
      <c r="H152" s="59" t="s">
        <v>1060</v>
      </c>
      <c r="I152" s="103">
        <v>1</v>
      </c>
    </row>
    <row r="153" spans="1:9" x14ac:dyDescent="0.25">
      <c r="A153" s="59">
        <v>151</v>
      </c>
      <c r="B153" s="59" t="s">
        <v>2</v>
      </c>
      <c r="C153" s="59" t="s">
        <v>1713</v>
      </c>
      <c r="D153" s="154"/>
      <c r="E153" s="57"/>
      <c r="F153" s="202" t="s">
        <v>1189</v>
      </c>
      <c r="G153" s="99">
        <v>924</v>
      </c>
      <c r="H153" s="59"/>
      <c r="I153" s="103">
        <v>1</v>
      </c>
    </row>
    <row r="154" spans="1:9" x14ac:dyDescent="0.25">
      <c r="A154" s="59">
        <v>152</v>
      </c>
      <c r="B154" s="59" t="s">
        <v>2</v>
      </c>
      <c r="C154" s="59" t="s">
        <v>1713</v>
      </c>
      <c r="D154" s="154"/>
      <c r="E154" s="57"/>
      <c r="F154" s="202" t="s">
        <v>1244</v>
      </c>
      <c r="G154" s="99">
        <v>1000</v>
      </c>
      <c r="H154" s="59" t="s">
        <v>1060</v>
      </c>
      <c r="I154" s="103">
        <v>1</v>
      </c>
    </row>
    <row r="155" spans="1:9" x14ac:dyDescent="0.25">
      <c r="A155" s="59">
        <v>153</v>
      </c>
      <c r="B155" s="59" t="s">
        <v>2</v>
      </c>
      <c r="C155" s="59" t="s">
        <v>1713</v>
      </c>
      <c r="D155" s="154"/>
      <c r="E155" s="57"/>
      <c r="F155" s="202" t="s">
        <v>1245</v>
      </c>
      <c r="G155" s="99">
        <v>20000</v>
      </c>
      <c r="H155" s="59" t="s">
        <v>1132</v>
      </c>
      <c r="I155" s="103">
        <v>1</v>
      </c>
    </row>
    <row r="156" spans="1:9" x14ac:dyDescent="0.25">
      <c r="A156" s="59">
        <v>154</v>
      </c>
      <c r="B156" s="59" t="s">
        <v>2</v>
      </c>
      <c r="C156" s="59" t="s">
        <v>1713</v>
      </c>
      <c r="D156" s="154"/>
      <c r="E156" s="57"/>
      <c r="F156" s="202" t="s">
        <v>1246</v>
      </c>
      <c r="G156" s="99">
        <v>16</v>
      </c>
      <c r="H156" s="59" t="s">
        <v>1072</v>
      </c>
      <c r="I156" s="103">
        <v>1</v>
      </c>
    </row>
    <row r="157" spans="1:9" x14ac:dyDescent="0.25">
      <c r="A157" s="59">
        <v>155</v>
      </c>
      <c r="B157" s="59" t="s">
        <v>2</v>
      </c>
      <c r="C157" s="59" t="s">
        <v>1713</v>
      </c>
      <c r="D157" s="154"/>
      <c r="E157" s="57"/>
      <c r="F157" s="202" t="s">
        <v>1247</v>
      </c>
      <c r="G157" s="99">
        <v>1000</v>
      </c>
      <c r="H157" s="59" t="s">
        <v>1072</v>
      </c>
      <c r="I157" s="103">
        <v>1</v>
      </c>
    </row>
    <row r="158" spans="1:9" ht="42.75" x14ac:dyDescent="0.25">
      <c r="A158" s="59">
        <v>156</v>
      </c>
      <c r="B158" s="59" t="s">
        <v>2</v>
      </c>
      <c r="C158" s="59" t="s">
        <v>1713</v>
      </c>
      <c r="D158" s="154"/>
      <c r="E158" s="57"/>
      <c r="F158" s="202" t="s">
        <v>1248</v>
      </c>
      <c r="G158" s="99"/>
      <c r="H158" s="59" t="s">
        <v>923</v>
      </c>
      <c r="I158" s="103">
        <v>4</v>
      </c>
    </row>
    <row r="159" spans="1:9" ht="28.5" x14ac:dyDescent="0.25">
      <c r="A159" s="59">
        <v>157</v>
      </c>
      <c r="B159" s="59" t="s">
        <v>2</v>
      </c>
      <c r="C159" s="59" t="s">
        <v>1713</v>
      </c>
      <c r="D159" s="154"/>
      <c r="E159" s="57"/>
      <c r="F159" s="202" t="s">
        <v>2090</v>
      </c>
      <c r="G159" s="99">
        <v>10000</v>
      </c>
      <c r="H159" s="59" t="s">
        <v>923</v>
      </c>
      <c r="I159" s="103">
        <v>4</v>
      </c>
    </row>
    <row r="160" spans="1:9" x14ac:dyDescent="0.25">
      <c r="A160" s="59">
        <v>158</v>
      </c>
      <c r="B160" s="59" t="s">
        <v>2</v>
      </c>
      <c r="C160" s="59" t="s">
        <v>1713</v>
      </c>
      <c r="D160" s="154"/>
      <c r="E160" s="57"/>
      <c r="F160" s="202" t="s">
        <v>1249</v>
      </c>
      <c r="G160" s="99">
        <v>3000</v>
      </c>
      <c r="H160" s="59" t="s">
        <v>923</v>
      </c>
      <c r="I160" s="103">
        <v>4</v>
      </c>
    </row>
    <row r="161" spans="1:9" ht="42.75" x14ac:dyDescent="0.25">
      <c r="A161" s="59">
        <v>159</v>
      </c>
      <c r="B161" s="59" t="s">
        <v>2</v>
      </c>
      <c r="C161" s="59" t="s">
        <v>1713</v>
      </c>
      <c r="D161" s="154"/>
      <c r="E161" s="57"/>
      <c r="F161" s="202" t="s">
        <v>1250</v>
      </c>
      <c r="G161" s="82">
        <v>2.8</v>
      </c>
      <c r="H161" s="59" t="s">
        <v>923</v>
      </c>
      <c r="I161" s="103">
        <v>4</v>
      </c>
    </row>
    <row r="162" spans="1:9" x14ac:dyDescent="0.25">
      <c r="A162" s="59">
        <v>160</v>
      </c>
      <c r="B162" s="59" t="s">
        <v>2</v>
      </c>
      <c r="C162" s="59" t="s">
        <v>1713</v>
      </c>
      <c r="D162" s="154"/>
      <c r="E162" s="57"/>
      <c r="F162" s="202" t="s">
        <v>1251</v>
      </c>
      <c r="G162" s="99">
        <v>3000</v>
      </c>
      <c r="H162" s="59" t="s">
        <v>923</v>
      </c>
      <c r="I162" s="103">
        <v>4</v>
      </c>
    </row>
    <row r="163" spans="1:9" ht="28.5" x14ac:dyDescent="0.25">
      <c r="A163" s="59">
        <v>161</v>
      </c>
      <c r="B163" s="59" t="s">
        <v>2</v>
      </c>
      <c r="C163" s="59" t="s">
        <v>1713</v>
      </c>
      <c r="D163" s="154"/>
      <c r="E163" s="57"/>
      <c r="F163" s="202" t="s">
        <v>2078</v>
      </c>
      <c r="G163" s="99"/>
      <c r="H163" s="59" t="s">
        <v>1132</v>
      </c>
      <c r="I163" s="103">
        <v>1</v>
      </c>
    </row>
    <row r="164" spans="1:9" x14ac:dyDescent="0.25">
      <c r="A164" s="59">
        <v>162</v>
      </c>
      <c r="B164" s="59" t="s">
        <v>2</v>
      </c>
      <c r="C164" s="59" t="s">
        <v>1713</v>
      </c>
      <c r="D164" s="154"/>
      <c r="E164" s="57"/>
      <c r="F164" s="202" t="s">
        <v>2085</v>
      </c>
      <c r="G164" s="99">
        <v>1400</v>
      </c>
      <c r="H164" s="59" t="s">
        <v>1060</v>
      </c>
      <c r="I164" s="103">
        <v>5</v>
      </c>
    </row>
    <row r="165" spans="1:9" x14ac:dyDescent="0.25">
      <c r="A165" s="59">
        <v>163</v>
      </c>
      <c r="B165" s="59" t="s">
        <v>2</v>
      </c>
      <c r="C165" s="59" t="s">
        <v>1713</v>
      </c>
      <c r="D165" s="154"/>
      <c r="E165" s="57"/>
      <c r="F165" s="202" t="s">
        <v>2079</v>
      </c>
      <c r="G165" s="99"/>
      <c r="H165" s="59" t="s">
        <v>1060</v>
      </c>
      <c r="I165" s="103">
        <v>1</v>
      </c>
    </row>
    <row r="166" spans="1:9" x14ac:dyDescent="0.25">
      <c r="A166" s="59">
        <v>164</v>
      </c>
      <c r="B166" s="59" t="s">
        <v>2</v>
      </c>
      <c r="C166" s="59" t="s">
        <v>1713</v>
      </c>
      <c r="D166" s="154"/>
      <c r="E166" s="57"/>
      <c r="F166" s="202" t="s">
        <v>2080</v>
      </c>
      <c r="G166" s="99"/>
      <c r="H166" s="59" t="s">
        <v>1074</v>
      </c>
      <c r="I166" s="103">
        <v>1</v>
      </c>
    </row>
    <row r="167" spans="1:9" ht="28.5" x14ac:dyDescent="0.25">
      <c r="A167" s="59">
        <v>165</v>
      </c>
      <c r="B167" s="59" t="s">
        <v>2</v>
      </c>
      <c r="C167" s="59" t="s">
        <v>1713</v>
      </c>
      <c r="D167" s="154"/>
      <c r="E167" s="57"/>
      <c r="F167" s="202" t="s">
        <v>2086</v>
      </c>
      <c r="G167" s="99"/>
      <c r="H167" s="59" t="s">
        <v>1072</v>
      </c>
      <c r="I167" s="103">
        <v>5</v>
      </c>
    </row>
    <row r="168" spans="1:9" ht="42.75" x14ac:dyDescent="0.25">
      <c r="A168" s="59">
        <v>166</v>
      </c>
      <c r="B168" s="59" t="s">
        <v>2</v>
      </c>
      <c r="C168" s="59" t="s">
        <v>1713</v>
      </c>
      <c r="D168" s="154"/>
      <c r="E168" s="57"/>
      <c r="F168" s="202" t="s">
        <v>2081</v>
      </c>
      <c r="G168" s="99"/>
      <c r="H168" s="59" t="s">
        <v>1060</v>
      </c>
      <c r="I168" s="103">
        <v>5</v>
      </c>
    </row>
    <row r="169" spans="1:9" ht="28.5" x14ac:dyDescent="0.25">
      <c r="A169" s="59">
        <v>167</v>
      </c>
      <c r="B169" s="59" t="s">
        <v>2</v>
      </c>
      <c r="C169" s="59" t="s">
        <v>1713</v>
      </c>
      <c r="D169" s="154"/>
      <c r="E169" s="57"/>
      <c r="F169" s="202" t="s">
        <v>2082</v>
      </c>
      <c r="G169" s="99">
        <v>120</v>
      </c>
      <c r="H169" s="59" t="s">
        <v>2069</v>
      </c>
      <c r="I169" s="103">
        <v>1</v>
      </c>
    </row>
    <row r="170" spans="1:9" x14ac:dyDescent="0.25">
      <c r="A170" s="59">
        <v>168</v>
      </c>
      <c r="B170" s="59" t="s">
        <v>2</v>
      </c>
      <c r="C170" s="59" t="s">
        <v>1713</v>
      </c>
      <c r="D170" s="154"/>
      <c r="E170" s="57"/>
      <c r="F170" s="202" t="s">
        <v>2083</v>
      </c>
      <c r="G170" s="155"/>
      <c r="H170" s="59" t="s">
        <v>1060</v>
      </c>
      <c r="I170" s="103">
        <v>5</v>
      </c>
    </row>
    <row r="171" spans="1:9" x14ac:dyDescent="0.25">
      <c r="A171" s="59">
        <v>169</v>
      </c>
      <c r="B171" s="59" t="s">
        <v>2</v>
      </c>
      <c r="C171" s="59" t="s">
        <v>1713</v>
      </c>
      <c r="D171" s="154"/>
      <c r="E171" s="57"/>
      <c r="F171" s="202" t="s">
        <v>2084</v>
      </c>
      <c r="G171" s="155"/>
      <c r="H171" s="59" t="s">
        <v>2070</v>
      </c>
      <c r="I171" s="103">
        <v>2</v>
      </c>
    </row>
    <row r="172" spans="1:9" x14ac:dyDescent="0.25">
      <c r="A172" s="59">
        <v>170</v>
      </c>
      <c r="B172" s="59" t="s">
        <v>2</v>
      </c>
      <c r="C172" s="59" t="s">
        <v>1713</v>
      </c>
      <c r="D172" s="154"/>
      <c r="E172" s="57"/>
      <c r="F172" s="202" t="s">
        <v>1252</v>
      </c>
      <c r="G172" s="99">
        <v>2500</v>
      </c>
      <c r="H172" s="59" t="s">
        <v>1183</v>
      </c>
      <c r="I172" s="103">
        <v>3</v>
      </c>
    </row>
    <row r="173" spans="1:9" x14ac:dyDescent="0.25">
      <c r="A173" s="59">
        <v>171</v>
      </c>
      <c r="B173" s="59" t="s">
        <v>2</v>
      </c>
      <c r="C173" s="59" t="s">
        <v>1713</v>
      </c>
      <c r="D173" s="154"/>
      <c r="E173" s="57"/>
      <c r="F173" s="202" t="s">
        <v>1253</v>
      </c>
      <c r="G173" s="99">
        <v>1000</v>
      </c>
      <c r="H173" s="59" t="s">
        <v>1060</v>
      </c>
      <c r="I173" s="103">
        <v>5</v>
      </c>
    </row>
    <row r="174" spans="1:9" x14ac:dyDescent="0.25">
      <c r="A174" s="59">
        <v>172</v>
      </c>
      <c r="B174" s="59" t="s">
        <v>2</v>
      </c>
      <c r="C174" s="59" t="s">
        <v>1713</v>
      </c>
      <c r="D174" s="154"/>
      <c r="E174" s="57"/>
      <c r="F174" s="202" t="s">
        <v>1254</v>
      </c>
      <c r="G174" s="99">
        <v>800</v>
      </c>
      <c r="H174" s="59" t="s">
        <v>1060</v>
      </c>
      <c r="I174" s="103">
        <v>5</v>
      </c>
    </row>
    <row r="175" spans="1:9" x14ac:dyDescent="0.25">
      <c r="A175" s="59">
        <v>173</v>
      </c>
      <c r="B175" s="59" t="s">
        <v>2</v>
      </c>
      <c r="C175" s="59" t="s">
        <v>1713</v>
      </c>
      <c r="D175" s="154"/>
      <c r="E175" s="57"/>
      <c r="F175" s="202" t="s">
        <v>1255</v>
      </c>
      <c r="G175" s="99">
        <v>500</v>
      </c>
      <c r="H175" s="59" t="s">
        <v>1060</v>
      </c>
      <c r="I175" s="103">
        <v>5</v>
      </c>
    </row>
    <row r="176" spans="1:9" x14ac:dyDescent="0.25">
      <c r="A176" s="59">
        <v>174</v>
      </c>
      <c r="B176" s="59" t="s">
        <v>2</v>
      </c>
      <c r="C176" s="59" t="s">
        <v>1713</v>
      </c>
      <c r="D176" s="154"/>
      <c r="E176" s="57"/>
      <c r="F176" s="202" t="s">
        <v>1256</v>
      </c>
      <c r="G176" s="99">
        <v>800</v>
      </c>
      <c r="H176" s="59" t="s">
        <v>1060</v>
      </c>
      <c r="I176" s="103">
        <v>5</v>
      </c>
    </row>
    <row r="177" spans="1:9" x14ac:dyDescent="0.25">
      <c r="A177" s="59">
        <v>175</v>
      </c>
      <c r="B177" s="59" t="s">
        <v>2</v>
      </c>
      <c r="C177" s="59" t="s">
        <v>1713</v>
      </c>
      <c r="D177" s="154"/>
      <c r="E177" s="57"/>
      <c r="F177" s="202" t="s">
        <v>1257</v>
      </c>
      <c r="G177" s="82"/>
      <c r="H177" s="59"/>
      <c r="I177" s="103">
        <v>5</v>
      </c>
    </row>
    <row r="178" spans="1:9" x14ac:dyDescent="0.25">
      <c r="A178" s="59">
        <v>176</v>
      </c>
      <c r="B178" s="59" t="s">
        <v>2</v>
      </c>
      <c r="C178" s="59" t="s">
        <v>1713</v>
      </c>
      <c r="D178" s="154"/>
      <c r="E178" s="57"/>
      <c r="F178" s="202" t="s">
        <v>1258</v>
      </c>
      <c r="G178" s="82"/>
      <c r="H178" s="59"/>
      <c r="I178" s="103">
        <v>5</v>
      </c>
    </row>
    <row r="179" spans="1:9" x14ac:dyDescent="0.25">
      <c r="A179" s="59">
        <v>177</v>
      </c>
      <c r="B179" s="59" t="s">
        <v>2</v>
      </c>
      <c r="C179" s="59" t="s">
        <v>1713</v>
      </c>
      <c r="D179" s="154"/>
      <c r="E179" s="57"/>
      <c r="F179" s="202" t="s">
        <v>1259</v>
      </c>
      <c r="G179" s="99">
        <v>1000</v>
      </c>
      <c r="H179" s="59" t="s">
        <v>1060</v>
      </c>
      <c r="I179" s="103">
        <v>5</v>
      </c>
    </row>
    <row r="180" spans="1:9" x14ac:dyDescent="0.25">
      <c r="A180" s="59">
        <v>178</v>
      </c>
      <c r="B180" s="59" t="s">
        <v>2</v>
      </c>
      <c r="C180" s="59" t="s">
        <v>1713</v>
      </c>
      <c r="D180" s="154"/>
      <c r="E180" s="57"/>
      <c r="F180" s="202" t="s">
        <v>1260</v>
      </c>
      <c r="G180" s="99">
        <v>600</v>
      </c>
      <c r="H180" s="59" t="s">
        <v>1060</v>
      </c>
      <c r="I180" s="103">
        <v>5</v>
      </c>
    </row>
    <row r="181" spans="1:9" x14ac:dyDescent="0.25">
      <c r="A181" s="59">
        <v>179</v>
      </c>
      <c r="B181" s="59" t="s">
        <v>2</v>
      </c>
      <c r="C181" s="59" t="s">
        <v>1713</v>
      </c>
      <c r="D181" s="154"/>
      <c r="E181" s="57"/>
      <c r="F181" s="202" t="s">
        <v>1261</v>
      </c>
      <c r="G181" s="99">
        <v>6000</v>
      </c>
      <c r="H181" s="59"/>
      <c r="I181" s="103">
        <v>5</v>
      </c>
    </row>
    <row r="182" spans="1:9" x14ac:dyDescent="0.25">
      <c r="A182" s="59">
        <v>180</v>
      </c>
      <c r="B182" s="59" t="s">
        <v>2</v>
      </c>
      <c r="C182" s="59" t="s">
        <v>1713</v>
      </c>
      <c r="D182" s="154"/>
      <c r="E182" s="57"/>
      <c r="F182" s="202" t="s">
        <v>1262</v>
      </c>
      <c r="G182" s="99">
        <v>500</v>
      </c>
      <c r="H182" s="59" t="s">
        <v>1060</v>
      </c>
      <c r="I182" s="103">
        <v>5</v>
      </c>
    </row>
    <row r="183" spans="1:9" x14ac:dyDescent="0.25">
      <c r="A183" s="59">
        <v>181</v>
      </c>
      <c r="B183" s="59" t="s">
        <v>2</v>
      </c>
      <c r="C183" s="59" t="s">
        <v>1713</v>
      </c>
      <c r="D183" s="154"/>
      <c r="E183" s="57"/>
      <c r="F183" s="202" t="s">
        <v>1263</v>
      </c>
      <c r="G183" s="99">
        <v>500</v>
      </c>
      <c r="H183" s="59" t="s">
        <v>1060</v>
      </c>
      <c r="I183" s="103">
        <v>5</v>
      </c>
    </row>
    <row r="184" spans="1:9" x14ac:dyDescent="0.25">
      <c r="A184" s="59">
        <v>182</v>
      </c>
      <c r="B184" s="59" t="s">
        <v>2</v>
      </c>
      <c r="C184" s="59" t="s">
        <v>1713</v>
      </c>
      <c r="D184" s="154"/>
      <c r="E184" s="57"/>
      <c r="F184" s="202" t="s">
        <v>1264</v>
      </c>
      <c r="G184" s="82"/>
      <c r="H184" s="59"/>
      <c r="I184" s="103">
        <v>5</v>
      </c>
    </row>
    <row r="185" spans="1:9" x14ac:dyDescent="0.25">
      <c r="A185" s="59">
        <v>183</v>
      </c>
      <c r="B185" s="59" t="s">
        <v>2</v>
      </c>
      <c r="C185" s="59" t="s">
        <v>1713</v>
      </c>
      <c r="D185" s="154"/>
      <c r="E185" s="57"/>
      <c r="F185" s="202" t="s">
        <v>1265</v>
      </c>
      <c r="G185" s="82"/>
      <c r="H185" s="59"/>
      <c r="I185" s="103">
        <v>5</v>
      </c>
    </row>
    <row r="186" spans="1:9" ht="28.5" x14ac:dyDescent="0.25">
      <c r="A186" s="59">
        <v>184</v>
      </c>
      <c r="B186" s="59" t="s">
        <v>2</v>
      </c>
      <c r="C186" s="59" t="s">
        <v>1713</v>
      </c>
      <c r="D186" s="154"/>
      <c r="E186" s="57"/>
      <c r="F186" s="201" t="s">
        <v>2573</v>
      </c>
      <c r="G186" s="82"/>
      <c r="H186" s="59"/>
      <c r="I186" s="103">
        <v>1</v>
      </c>
    </row>
    <row r="187" spans="1:9" ht="42.75" x14ac:dyDescent="0.25">
      <c r="A187" s="59">
        <v>185</v>
      </c>
      <c r="B187" s="59" t="s">
        <v>64</v>
      </c>
      <c r="C187" s="59" t="s">
        <v>1701</v>
      </c>
      <c r="D187" s="111">
        <v>40205</v>
      </c>
      <c r="E187" s="57" t="s">
        <v>1266</v>
      </c>
      <c r="F187" s="202" t="s">
        <v>1267</v>
      </c>
      <c r="G187" s="82">
        <v>944.52760000000001</v>
      </c>
      <c r="H187" s="59" t="s">
        <v>1268</v>
      </c>
      <c r="I187" s="103">
        <v>1</v>
      </c>
    </row>
    <row r="188" spans="1:9" ht="28.5" x14ac:dyDescent="0.25">
      <c r="A188" s="59">
        <v>186</v>
      </c>
      <c r="B188" s="59" t="s">
        <v>64</v>
      </c>
      <c r="C188" s="59" t="s">
        <v>1701</v>
      </c>
      <c r="D188" s="111">
        <v>38982</v>
      </c>
      <c r="E188" s="57" t="s">
        <v>1269</v>
      </c>
      <c r="F188" s="202" t="s">
        <v>1241</v>
      </c>
      <c r="G188" s="82">
        <v>102.74</v>
      </c>
      <c r="H188" s="59" t="s">
        <v>1270</v>
      </c>
      <c r="I188" s="103">
        <v>1</v>
      </c>
    </row>
    <row r="189" spans="1:9" ht="28.5" x14ac:dyDescent="0.25">
      <c r="A189" s="59">
        <v>187</v>
      </c>
      <c r="B189" s="59" t="s">
        <v>64</v>
      </c>
      <c r="C189" s="59" t="s">
        <v>1700</v>
      </c>
      <c r="D189" s="111">
        <v>40023</v>
      </c>
      <c r="E189" s="57" t="s">
        <v>1271</v>
      </c>
      <c r="F189" s="202" t="s">
        <v>1272</v>
      </c>
      <c r="G189" s="99">
        <v>52</v>
      </c>
      <c r="H189" s="59" t="s">
        <v>2072</v>
      </c>
      <c r="I189" s="103">
        <v>5</v>
      </c>
    </row>
    <row r="190" spans="1:9" ht="28.5" x14ac:dyDescent="0.25">
      <c r="A190" s="59">
        <v>188</v>
      </c>
      <c r="B190" s="59" t="s">
        <v>64</v>
      </c>
      <c r="C190" s="59" t="s">
        <v>1700</v>
      </c>
      <c r="D190" s="111">
        <v>38982</v>
      </c>
      <c r="E190" s="57" t="s">
        <v>1273</v>
      </c>
      <c r="F190" s="202" t="s">
        <v>1274</v>
      </c>
      <c r="G190" s="82">
        <v>257.94499999999999</v>
      </c>
      <c r="H190" s="59" t="s">
        <v>1275</v>
      </c>
      <c r="I190" s="103">
        <v>1</v>
      </c>
    </row>
    <row r="191" spans="1:9" ht="28.5" x14ac:dyDescent="0.25">
      <c r="A191" s="59">
        <v>189</v>
      </c>
      <c r="B191" s="59" t="s">
        <v>64</v>
      </c>
      <c r="C191" s="59" t="s">
        <v>1700</v>
      </c>
      <c r="D191" s="111">
        <v>40221</v>
      </c>
      <c r="E191" s="59" t="s">
        <v>1276</v>
      </c>
      <c r="F191" s="202" t="s">
        <v>1277</v>
      </c>
      <c r="G191" s="82">
        <v>567.71879999999999</v>
      </c>
      <c r="H191" s="59" t="s">
        <v>2071</v>
      </c>
      <c r="I191" s="103">
        <v>1</v>
      </c>
    </row>
    <row r="192" spans="1:9" ht="28.5" x14ac:dyDescent="0.25">
      <c r="A192" s="59">
        <v>190</v>
      </c>
      <c r="B192" s="59" t="s">
        <v>64</v>
      </c>
      <c r="C192" s="59" t="s">
        <v>1700</v>
      </c>
      <c r="D192" s="111">
        <v>43418</v>
      </c>
      <c r="E192" s="59" t="s">
        <v>1278</v>
      </c>
      <c r="F192" s="202" t="s">
        <v>1279</v>
      </c>
      <c r="G192" s="82">
        <v>232.00749999999999</v>
      </c>
      <c r="H192" s="55" t="s">
        <v>1280</v>
      </c>
      <c r="I192" s="103">
        <v>1</v>
      </c>
    </row>
    <row r="193" spans="1:9" x14ac:dyDescent="0.25">
      <c r="A193" s="59">
        <v>191</v>
      </c>
      <c r="B193" s="57" t="s">
        <v>64</v>
      </c>
      <c r="C193" s="109" t="s">
        <v>385</v>
      </c>
      <c r="D193" s="156"/>
      <c r="E193" s="109"/>
      <c r="F193" s="202" t="s">
        <v>1281</v>
      </c>
      <c r="G193" s="157">
        <v>200</v>
      </c>
      <c r="H193" s="57" t="s">
        <v>1060</v>
      </c>
      <c r="I193" s="103">
        <v>1</v>
      </c>
    </row>
    <row r="194" spans="1:9" x14ac:dyDescent="0.25">
      <c r="A194" s="59">
        <v>192</v>
      </c>
      <c r="B194" s="57" t="s">
        <v>64</v>
      </c>
      <c r="C194" s="109" t="s">
        <v>385</v>
      </c>
      <c r="D194" s="156"/>
      <c r="E194" s="109"/>
      <c r="F194" s="202" t="s">
        <v>1282</v>
      </c>
      <c r="G194" s="157">
        <v>1000</v>
      </c>
      <c r="H194" s="57" t="s">
        <v>1074</v>
      </c>
      <c r="I194" s="103">
        <v>1</v>
      </c>
    </row>
    <row r="195" spans="1:9" x14ac:dyDescent="0.25">
      <c r="A195" s="59">
        <v>193</v>
      </c>
      <c r="B195" s="57" t="s">
        <v>64</v>
      </c>
      <c r="C195" s="109" t="s">
        <v>385</v>
      </c>
      <c r="D195" s="156"/>
      <c r="E195" s="109"/>
      <c r="F195" s="202" t="s">
        <v>2073</v>
      </c>
      <c r="G195" s="57">
        <v>32.5</v>
      </c>
      <c r="H195" s="57"/>
      <c r="I195" s="103">
        <v>1</v>
      </c>
    </row>
    <row r="196" spans="1:9" x14ac:dyDescent="0.25">
      <c r="A196" s="59">
        <v>194</v>
      </c>
      <c r="B196" s="57" t="s">
        <v>64</v>
      </c>
      <c r="C196" s="109" t="s">
        <v>385</v>
      </c>
      <c r="D196" s="156"/>
      <c r="E196" s="109"/>
      <c r="F196" s="202" t="s">
        <v>1283</v>
      </c>
      <c r="G196" s="157">
        <v>1085</v>
      </c>
      <c r="H196" s="57" t="s">
        <v>852</v>
      </c>
      <c r="I196" s="103">
        <v>1</v>
      </c>
    </row>
    <row r="197" spans="1:9" x14ac:dyDescent="0.25">
      <c r="A197" s="59">
        <v>195</v>
      </c>
      <c r="B197" s="57" t="s">
        <v>64</v>
      </c>
      <c r="C197" s="109" t="s">
        <v>385</v>
      </c>
      <c r="D197" s="156"/>
      <c r="E197" s="109"/>
      <c r="F197" s="202" t="s">
        <v>1284</v>
      </c>
      <c r="G197" s="157">
        <v>200</v>
      </c>
      <c r="H197" s="117" t="s">
        <v>852</v>
      </c>
      <c r="I197" s="103">
        <v>1</v>
      </c>
    </row>
    <row r="198" spans="1:9" x14ac:dyDescent="0.25">
      <c r="A198" s="59">
        <v>196</v>
      </c>
      <c r="B198" s="57" t="s">
        <v>64</v>
      </c>
      <c r="C198" s="109" t="s">
        <v>385</v>
      </c>
      <c r="D198" s="156"/>
      <c r="E198" s="109"/>
      <c r="F198" s="202" t="s">
        <v>2077</v>
      </c>
      <c r="G198" s="157">
        <v>250</v>
      </c>
      <c r="H198" s="57" t="s">
        <v>1060</v>
      </c>
      <c r="I198" s="103">
        <v>1</v>
      </c>
    </row>
    <row r="199" spans="1:9" x14ac:dyDescent="0.25">
      <c r="A199" s="59">
        <v>197</v>
      </c>
      <c r="B199" s="57" t="s">
        <v>64</v>
      </c>
      <c r="C199" s="109" t="s">
        <v>385</v>
      </c>
      <c r="D199" s="156"/>
      <c r="E199" s="109"/>
      <c r="F199" s="202" t="s">
        <v>1285</v>
      </c>
      <c r="G199" s="157">
        <v>600</v>
      </c>
      <c r="H199" s="109" t="s">
        <v>1074</v>
      </c>
      <c r="I199" s="103">
        <v>1</v>
      </c>
    </row>
    <row r="200" spans="1:9" x14ac:dyDescent="0.25">
      <c r="A200" s="59">
        <v>198</v>
      </c>
      <c r="B200" s="57" t="s">
        <v>64</v>
      </c>
      <c r="C200" s="109" t="s">
        <v>1713</v>
      </c>
      <c r="D200" s="109"/>
      <c r="E200" s="109"/>
      <c r="F200" s="202" t="s">
        <v>1286</v>
      </c>
      <c r="G200" s="57">
        <v>34.5</v>
      </c>
      <c r="H200" s="109" t="s">
        <v>852</v>
      </c>
      <c r="I200" s="103">
        <v>1</v>
      </c>
    </row>
    <row r="201" spans="1:9" x14ac:dyDescent="0.25">
      <c r="A201" s="59">
        <v>199</v>
      </c>
      <c r="B201" s="57" t="s">
        <v>64</v>
      </c>
      <c r="C201" s="109" t="s">
        <v>1713</v>
      </c>
      <c r="D201" s="156"/>
      <c r="E201" s="109"/>
      <c r="F201" s="202" t="s">
        <v>1287</v>
      </c>
      <c r="G201" s="157">
        <v>30</v>
      </c>
      <c r="H201" s="109" t="s">
        <v>1060</v>
      </c>
      <c r="I201" s="103">
        <v>1</v>
      </c>
    </row>
    <row r="202" spans="1:9" x14ac:dyDescent="0.25">
      <c r="A202" s="59">
        <v>200</v>
      </c>
      <c r="B202" s="57" t="s">
        <v>64</v>
      </c>
      <c r="C202" s="109" t="s">
        <v>1713</v>
      </c>
      <c r="D202" s="156"/>
      <c r="E202" s="109"/>
      <c r="F202" s="202" t="s">
        <v>1288</v>
      </c>
      <c r="G202" s="157">
        <v>36</v>
      </c>
      <c r="H202" s="109" t="s">
        <v>1074</v>
      </c>
      <c r="I202" s="103">
        <v>1</v>
      </c>
    </row>
    <row r="203" spans="1:9" x14ac:dyDescent="0.25">
      <c r="A203" s="59">
        <v>201</v>
      </c>
      <c r="B203" s="57" t="s">
        <v>64</v>
      </c>
      <c r="C203" s="109" t="s">
        <v>1713</v>
      </c>
      <c r="D203" s="156"/>
      <c r="E203" s="109"/>
      <c r="F203" s="202" t="s">
        <v>1289</v>
      </c>
      <c r="G203" s="57">
        <v>39</v>
      </c>
      <c r="H203" s="109" t="s">
        <v>1060</v>
      </c>
      <c r="I203" s="103">
        <v>1</v>
      </c>
    </row>
    <row r="204" spans="1:9" x14ac:dyDescent="0.25">
      <c r="A204" s="59">
        <v>202</v>
      </c>
      <c r="B204" s="57" t="s">
        <v>64</v>
      </c>
      <c r="C204" s="109" t="s">
        <v>1713</v>
      </c>
      <c r="D204" s="156"/>
      <c r="E204" s="109"/>
      <c r="F204" s="202" t="s">
        <v>1210</v>
      </c>
      <c r="G204" s="157">
        <v>46</v>
      </c>
      <c r="H204" s="109" t="s">
        <v>1060</v>
      </c>
      <c r="I204" s="103">
        <v>1</v>
      </c>
    </row>
    <row r="205" spans="1:9" x14ac:dyDescent="0.25">
      <c r="A205" s="59">
        <v>203</v>
      </c>
      <c r="B205" s="57" t="s">
        <v>64</v>
      </c>
      <c r="C205" s="109" t="s">
        <v>1713</v>
      </c>
      <c r="D205" s="156"/>
      <c r="E205" s="109"/>
      <c r="F205" s="202" t="s">
        <v>1290</v>
      </c>
      <c r="G205" s="57">
        <v>14</v>
      </c>
      <c r="H205" s="109" t="s">
        <v>1060</v>
      </c>
      <c r="I205" s="103">
        <v>1</v>
      </c>
    </row>
    <row r="206" spans="1:9" x14ac:dyDescent="0.25">
      <c r="A206" s="59">
        <v>204</v>
      </c>
      <c r="B206" s="57" t="s">
        <v>64</v>
      </c>
      <c r="C206" s="109" t="s">
        <v>1713</v>
      </c>
      <c r="D206" s="156"/>
      <c r="E206" s="109"/>
      <c r="F206" s="202" t="s">
        <v>1291</v>
      </c>
      <c r="G206" s="157">
        <v>55</v>
      </c>
      <c r="H206" s="109" t="s">
        <v>852</v>
      </c>
      <c r="I206" s="103">
        <v>1</v>
      </c>
    </row>
    <row r="207" spans="1:9" x14ac:dyDescent="0.25">
      <c r="A207" s="59">
        <v>205</v>
      </c>
      <c r="B207" s="57" t="s">
        <v>64</v>
      </c>
      <c r="C207" s="109" t="s">
        <v>1713</v>
      </c>
      <c r="D207" s="109"/>
      <c r="E207" s="109"/>
      <c r="F207" s="202" t="s">
        <v>1208</v>
      </c>
      <c r="G207" s="157">
        <v>6</v>
      </c>
      <c r="H207" s="109" t="s">
        <v>852</v>
      </c>
      <c r="I207" s="103">
        <v>1</v>
      </c>
    </row>
    <row r="208" spans="1:9" x14ac:dyDescent="0.25">
      <c r="A208" s="59">
        <v>206</v>
      </c>
      <c r="B208" s="57" t="s">
        <v>64</v>
      </c>
      <c r="C208" s="109" t="s">
        <v>1713</v>
      </c>
      <c r="D208" s="109"/>
      <c r="E208" s="109"/>
      <c r="F208" s="202" t="s">
        <v>1292</v>
      </c>
      <c r="G208" s="157">
        <v>9</v>
      </c>
      <c r="H208" s="109" t="s">
        <v>1060</v>
      </c>
      <c r="I208" s="103">
        <v>1</v>
      </c>
    </row>
    <row r="209" spans="1:9" x14ac:dyDescent="0.25">
      <c r="A209" s="59">
        <v>207</v>
      </c>
      <c r="B209" s="57" t="s">
        <v>64</v>
      </c>
      <c r="C209" s="109" t="s">
        <v>1713</v>
      </c>
      <c r="D209" s="109"/>
      <c r="E209" s="109"/>
      <c r="F209" s="202" t="s">
        <v>1293</v>
      </c>
      <c r="G209" s="157">
        <v>40</v>
      </c>
      <c r="H209" s="109" t="s">
        <v>852</v>
      </c>
      <c r="I209" s="103">
        <v>1</v>
      </c>
    </row>
    <row r="210" spans="1:9" x14ac:dyDescent="0.25">
      <c r="A210" s="59">
        <v>208</v>
      </c>
      <c r="B210" s="57" t="s">
        <v>64</v>
      </c>
      <c r="C210" s="109" t="s">
        <v>1713</v>
      </c>
      <c r="D210" s="109"/>
      <c r="E210" s="109"/>
      <c r="F210" s="202" t="s">
        <v>1290</v>
      </c>
      <c r="G210" s="157">
        <v>14</v>
      </c>
      <c r="H210" s="109" t="s">
        <v>1060</v>
      </c>
      <c r="I210" s="103">
        <v>1</v>
      </c>
    </row>
    <row r="211" spans="1:9" x14ac:dyDescent="0.25">
      <c r="A211" s="59">
        <v>209</v>
      </c>
      <c r="B211" s="57" t="s">
        <v>64</v>
      </c>
      <c r="C211" s="109" t="s">
        <v>1713</v>
      </c>
      <c r="D211" s="109"/>
      <c r="E211" s="109"/>
      <c r="F211" s="202" t="s">
        <v>1294</v>
      </c>
      <c r="G211" s="58">
        <v>9.5</v>
      </c>
      <c r="H211" s="109" t="s">
        <v>1060</v>
      </c>
      <c r="I211" s="103">
        <v>1</v>
      </c>
    </row>
    <row r="212" spans="1:9" x14ac:dyDescent="0.25">
      <c r="A212" s="59">
        <v>210</v>
      </c>
      <c r="B212" s="57" t="s">
        <v>64</v>
      </c>
      <c r="C212" s="109" t="s">
        <v>1713</v>
      </c>
      <c r="D212" s="109"/>
      <c r="E212" s="109"/>
      <c r="F212" s="202" t="s">
        <v>1295</v>
      </c>
      <c r="G212" s="157">
        <v>9</v>
      </c>
      <c r="H212" s="109" t="s">
        <v>852</v>
      </c>
      <c r="I212" s="103">
        <v>1</v>
      </c>
    </row>
    <row r="213" spans="1:9" x14ac:dyDescent="0.25">
      <c r="A213" s="59">
        <v>211</v>
      </c>
      <c r="B213" s="57" t="s">
        <v>64</v>
      </c>
      <c r="C213" s="109" t="s">
        <v>1713</v>
      </c>
      <c r="D213" s="156"/>
      <c r="E213" s="109"/>
      <c r="F213" s="202" t="s">
        <v>1296</v>
      </c>
      <c r="G213" s="157">
        <v>67</v>
      </c>
      <c r="H213" s="109" t="s">
        <v>1060</v>
      </c>
      <c r="I213" s="103">
        <v>1</v>
      </c>
    </row>
    <row r="214" spans="1:9" x14ac:dyDescent="0.25">
      <c r="A214" s="59">
        <v>212</v>
      </c>
      <c r="B214" s="57" t="s">
        <v>64</v>
      </c>
      <c r="C214" s="109" t="s">
        <v>1713</v>
      </c>
      <c r="D214" s="55"/>
      <c r="E214" s="56"/>
      <c r="F214" s="211" t="s">
        <v>1237</v>
      </c>
      <c r="G214" s="56">
        <v>50</v>
      </c>
      <c r="H214" s="56" t="s">
        <v>852</v>
      </c>
      <c r="I214" s="103">
        <v>1</v>
      </c>
    </row>
    <row r="215" spans="1:9" x14ac:dyDescent="0.25">
      <c r="A215" s="59">
        <v>213</v>
      </c>
      <c r="B215" s="57" t="s">
        <v>64</v>
      </c>
      <c r="C215" s="109" t="s">
        <v>1713</v>
      </c>
      <c r="D215" s="55"/>
      <c r="E215" s="56"/>
      <c r="F215" s="211" t="s">
        <v>2074</v>
      </c>
      <c r="G215" s="56">
        <v>315</v>
      </c>
      <c r="H215" s="56" t="s">
        <v>923</v>
      </c>
      <c r="I215" s="103">
        <v>4</v>
      </c>
    </row>
    <row r="216" spans="1:9" x14ac:dyDescent="0.25">
      <c r="A216" s="59">
        <v>214</v>
      </c>
      <c r="B216" s="57" t="s">
        <v>64</v>
      </c>
      <c r="C216" s="109" t="s">
        <v>1713</v>
      </c>
      <c r="D216" s="55"/>
      <c r="E216" s="56"/>
      <c r="F216" s="211" t="s">
        <v>1290</v>
      </c>
      <c r="G216" s="56">
        <v>8.5</v>
      </c>
      <c r="H216" s="56" t="s">
        <v>1060</v>
      </c>
      <c r="I216" s="103">
        <v>1</v>
      </c>
    </row>
    <row r="217" spans="1:9" x14ac:dyDescent="0.25">
      <c r="A217" s="59">
        <v>215</v>
      </c>
      <c r="B217" s="57" t="s">
        <v>64</v>
      </c>
      <c r="C217" s="109" t="s">
        <v>1713</v>
      </c>
      <c r="D217" s="55"/>
      <c r="E217" s="56"/>
      <c r="F217" s="211" t="s">
        <v>1297</v>
      </c>
      <c r="G217" s="56">
        <v>30</v>
      </c>
      <c r="H217" s="56" t="s">
        <v>852</v>
      </c>
      <c r="I217" s="103">
        <v>1</v>
      </c>
    </row>
    <row r="218" spans="1:9" x14ac:dyDescent="0.25">
      <c r="A218" s="59">
        <v>216</v>
      </c>
      <c r="B218" s="57" t="s">
        <v>64</v>
      </c>
      <c r="C218" s="109" t="s">
        <v>1713</v>
      </c>
      <c r="D218" s="55"/>
      <c r="E218" s="56"/>
      <c r="F218" s="211" t="s">
        <v>1298</v>
      </c>
      <c r="G218" s="56">
        <v>10</v>
      </c>
      <c r="H218" s="56" t="s">
        <v>1072</v>
      </c>
      <c r="I218" s="103">
        <v>1</v>
      </c>
    </row>
    <row r="219" spans="1:9" x14ac:dyDescent="0.25">
      <c r="A219" s="59">
        <v>217</v>
      </c>
      <c r="B219" s="57" t="s">
        <v>64</v>
      </c>
      <c r="C219" s="109" t="s">
        <v>1713</v>
      </c>
      <c r="D219" s="55"/>
      <c r="E219" s="56"/>
      <c r="F219" s="211" t="s">
        <v>1299</v>
      </c>
      <c r="G219" s="56">
        <v>11</v>
      </c>
      <c r="H219" s="56" t="s">
        <v>852</v>
      </c>
      <c r="I219" s="103">
        <v>1</v>
      </c>
    </row>
    <row r="220" spans="1:9" x14ac:dyDescent="0.25">
      <c r="A220" s="59">
        <v>218</v>
      </c>
      <c r="B220" s="57" t="s">
        <v>64</v>
      </c>
      <c r="C220" s="109" t="s">
        <v>1713</v>
      </c>
      <c r="D220" s="55"/>
      <c r="E220" s="56"/>
      <c r="F220" s="211" t="s">
        <v>1224</v>
      </c>
      <c r="G220" s="56">
        <v>45</v>
      </c>
      <c r="H220" s="56" t="s">
        <v>1060</v>
      </c>
      <c r="I220" s="103">
        <v>1</v>
      </c>
    </row>
    <row r="221" spans="1:9" x14ac:dyDescent="0.25">
      <c r="A221" s="59">
        <v>219</v>
      </c>
      <c r="B221" s="57" t="s">
        <v>64</v>
      </c>
      <c r="C221" s="109" t="s">
        <v>1713</v>
      </c>
      <c r="D221" s="55"/>
      <c r="E221" s="56"/>
      <c r="F221" s="211" t="s">
        <v>1300</v>
      </c>
      <c r="G221" s="56">
        <v>24</v>
      </c>
      <c r="H221" s="56" t="s">
        <v>852</v>
      </c>
      <c r="I221" s="103">
        <v>1</v>
      </c>
    </row>
    <row r="222" spans="1:9" x14ac:dyDescent="0.25">
      <c r="A222" s="59">
        <v>220</v>
      </c>
      <c r="B222" s="57" t="s">
        <v>64</v>
      </c>
      <c r="C222" s="109" t="s">
        <v>1713</v>
      </c>
      <c r="D222" s="55"/>
      <c r="E222" s="56"/>
      <c r="F222" s="211" t="s">
        <v>1301</v>
      </c>
      <c r="G222" s="56">
        <v>7</v>
      </c>
      <c r="H222" s="56" t="s">
        <v>1072</v>
      </c>
      <c r="I222" s="103">
        <v>1</v>
      </c>
    </row>
    <row r="223" spans="1:9" x14ac:dyDescent="0.25">
      <c r="A223" s="59">
        <v>221</v>
      </c>
      <c r="B223" s="57" t="s">
        <v>64</v>
      </c>
      <c r="C223" s="109" t="s">
        <v>1713</v>
      </c>
      <c r="D223" s="55"/>
      <c r="E223" s="56"/>
      <c r="F223" s="211" t="s">
        <v>1247</v>
      </c>
      <c r="G223" s="56">
        <v>12</v>
      </c>
      <c r="H223" s="56" t="s">
        <v>1072</v>
      </c>
      <c r="I223" s="103">
        <v>1</v>
      </c>
    </row>
    <row r="224" spans="1:9" x14ac:dyDescent="0.25">
      <c r="A224" s="59">
        <v>222</v>
      </c>
      <c r="B224" s="57" t="s">
        <v>64</v>
      </c>
      <c r="C224" s="109" t="s">
        <v>1713</v>
      </c>
      <c r="D224" s="55"/>
      <c r="E224" s="56"/>
      <c r="F224" s="211" t="s">
        <v>1302</v>
      </c>
      <c r="G224" s="56">
        <v>50</v>
      </c>
      <c r="H224" s="56" t="s">
        <v>1074</v>
      </c>
      <c r="I224" s="103">
        <v>1</v>
      </c>
    </row>
    <row r="225" spans="1:9" x14ac:dyDescent="0.25">
      <c r="A225" s="59">
        <v>223</v>
      </c>
      <c r="B225" s="57" t="s">
        <v>64</v>
      </c>
      <c r="C225" s="109" t="s">
        <v>1713</v>
      </c>
      <c r="D225" s="55"/>
      <c r="E225" s="56"/>
      <c r="F225" s="211" t="s">
        <v>1303</v>
      </c>
      <c r="G225" s="56">
        <v>24</v>
      </c>
      <c r="H225" s="56" t="s">
        <v>1074</v>
      </c>
      <c r="I225" s="103">
        <v>1</v>
      </c>
    </row>
    <row r="226" spans="1:9" x14ac:dyDescent="0.25">
      <c r="A226" s="59">
        <v>224</v>
      </c>
      <c r="B226" s="57" t="s">
        <v>64</v>
      </c>
      <c r="C226" s="109" t="s">
        <v>1713</v>
      </c>
      <c r="D226" s="55"/>
      <c r="E226" s="28"/>
      <c r="F226" s="211" t="s">
        <v>2076</v>
      </c>
      <c r="G226" s="56">
        <v>1</v>
      </c>
      <c r="H226" s="56" t="s">
        <v>923</v>
      </c>
      <c r="I226" s="103">
        <v>4</v>
      </c>
    </row>
    <row r="227" spans="1:9" x14ac:dyDescent="0.25">
      <c r="A227" s="59">
        <v>225</v>
      </c>
      <c r="B227" s="57" t="s">
        <v>64</v>
      </c>
      <c r="C227" s="109" t="s">
        <v>1713</v>
      </c>
      <c r="D227" s="55"/>
      <c r="E227" s="56"/>
      <c r="F227" s="203" t="s">
        <v>2075</v>
      </c>
      <c r="G227" s="56">
        <v>300</v>
      </c>
      <c r="H227" s="56" t="s">
        <v>923</v>
      </c>
      <c r="I227" s="103">
        <v>4</v>
      </c>
    </row>
    <row r="229" spans="1:9" ht="28.5" x14ac:dyDescent="0.25">
      <c r="B229" s="92"/>
      <c r="C229" s="89" t="s">
        <v>1777</v>
      </c>
      <c r="D229" s="88" t="s">
        <v>1778</v>
      </c>
      <c r="E229" s="88" t="s">
        <v>1779</v>
      </c>
      <c r="F229" s="95" t="s">
        <v>1784</v>
      </c>
    </row>
    <row r="230" spans="1:9" x14ac:dyDescent="0.25">
      <c r="B230" s="89" t="s">
        <v>2</v>
      </c>
      <c r="C230" s="90">
        <f>COUNT(A3:A186)</f>
        <v>184</v>
      </c>
      <c r="D230" s="91">
        <f>SUM(G3:G185)</f>
        <v>1294967.3972999998</v>
      </c>
      <c r="E230" s="91" t="s">
        <v>1741</v>
      </c>
      <c r="F230" s="71"/>
    </row>
    <row r="231" spans="1:9" x14ac:dyDescent="0.25">
      <c r="B231" s="89" t="s">
        <v>64</v>
      </c>
      <c r="C231" s="90">
        <f>COUNT(A187:A227)</f>
        <v>41</v>
      </c>
      <c r="D231" s="91">
        <f>SUM(G187:G227)</f>
        <v>6820.9389000000001</v>
      </c>
      <c r="E231" s="87" t="s">
        <v>1741</v>
      </c>
      <c r="F231" s="71"/>
    </row>
    <row r="232" spans="1:9" x14ac:dyDescent="0.25">
      <c r="B232" s="89" t="s">
        <v>1774</v>
      </c>
      <c r="C232" s="93">
        <f>SUM(C230:C231)</f>
        <v>225</v>
      </c>
      <c r="D232" s="94">
        <f>SUM(D230:D231)</f>
        <v>1301788.3361999998</v>
      </c>
      <c r="E232" s="94" t="s">
        <v>1741</v>
      </c>
    </row>
    <row r="233" spans="1:9" x14ac:dyDescent="0.25">
      <c r="B233" s="241" t="s">
        <v>1776</v>
      </c>
      <c r="C233" s="241"/>
      <c r="D233" s="241" t="str">
        <f>CONCATENATE(TEXT(SUM(D232:E232),"#,##0.0000")," Hectares")</f>
        <v>1,301,788.3362 Hectares</v>
      </c>
      <c r="E233" s="241"/>
    </row>
    <row r="235" spans="1:9" ht="28.5" x14ac:dyDescent="0.2">
      <c r="B235" s="142" t="s">
        <v>2487</v>
      </c>
      <c r="C235" s="144" t="s">
        <v>2488</v>
      </c>
      <c r="D235" s="144" t="s">
        <v>2489</v>
      </c>
    </row>
    <row r="236" spans="1:9" x14ac:dyDescent="0.2">
      <c r="B236" s="152" t="s">
        <v>2542</v>
      </c>
      <c r="C236" s="140">
        <f>COUNTIF(I3:I186,"1")</f>
        <v>137</v>
      </c>
      <c r="D236" s="140">
        <f>COUNTIF(I187:I227,"1")</f>
        <v>37</v>
      </c>
    </row>
    <row r="237" spans="1:9" x14ac:dyDescent="0.2">
      <c r="B237" s="152" t="s">
        <v>2543</v>
      </c>
      <c r="C237" s="140">
        <f>COUNTIF(I3:I185,"2")</f>
        <v>2</v>
      </c>
      <c r="D237" s="140">
        <f>COUNTIF(I187:I227,"2")</f>
        <v>0</v>
      </c>
    </row>
    <row r="238" spans="1:9" ht="28.5" x14ac:dyDescent="0.2">
      <c r="B238" s="152" t="s">
        <v>2544</v>
      </c>
      <c r="C238" s="140">
        <f>COUNTIF(I3:I185,"3")</f>
        <v>2</v>
      </c>
      <c r="D238" s="140">
        <f>COUNTIF(I187:I227,"3")</f>
        <v>0</v>
      </c>
    </row>
    <row r="239" spans="1:9" ht="28.5" x14ac:dyDescent="0.2">
      <c r="B239" s="152" t="s">
        <v>2545</v>
      </c>
      <c r="C239" s="140">
        <f>COUNTIF(I3:I185,"4")</f>
        <v>13</v>
      </c>
      <c r="D239" s="140">
        <f>COUNTIF(I187:I227,"4")</f>
        <v>3</v>
      </c>
    </row>
    <row r="240" spans="1:9" ht="28.5" x14ac:dyDescent="0.2">
      <c r="B240" s="152" t="s">
        <v>2546</v>
      </c>
      <c r="C240" s="140">
        <f>COUNTIF(I3:I185,"5")</f>
        <v>30</v>
      </c>
      <c r="D240" s="140">
        <f>COUNTIF(I187:I227,"5")</f>
        <v>1</v>
      </c>
    </row>
    <row r="241" spans="2:4" x14ac:dyDescent="0.2">
      <c r="B241" s="141" t="s">
        <v>2497</v>
      </c>
      <c r="C241" s="143">
        <f>SUM(C236:C240)</f>
        <v>184</v>
      </c>
      <c r="D241" s="143">
        <f>SUM(D236:D240)</f>
        <v>41</v>
      </c>
    </row>
    <row r="242" spans="2:4" x14ac:dyDescent="0.25">
      <c r="B242"/>
      <c r="C242"/>
      <c r="D242"/>
    </row>
    <row r="243" spans="2:4" ht="28.5" x14ac:dyDescent="0.2">
      <c r="B243" s="142" t="s">
        <v>2487</v>
      </c>
      <c r="C243" s="144" t="s">
        <v>2498</v>
      </c>
      <c r="D243" s="144" t="s">
        <v>2499</v>
      </c>
    </row>
    <row r="244" spans="2:4" x14ac:dyDescent="0.2">
      <c r="B244" s="152" t="s">
        <v>2542</v>
      </c>
      <c r="C244" s="145">
        <f>SUMIF(I3:I185,"1",G3:G185)</f>
        <v>943539.32789999992</v>
      </c>
      <c r="D244" s="149">
        <f>SUMIF(I187:I227,"1",G187:G227)</f>
        <v>6152.9389000000001</v>
      </c>
    </row>
    <row r="245" spans="2:4" x14ac:dyDescent="0.2">
      <c r="B245" s="152" t="s">
        <v>2543</v>
      </c>
      <c r="C245" s="148">
        <f>SUMIF(I3:I185,"2",G3:G185)</f>
        <v>1006</v>
      </c>
      <c r="D245" s="150">
        <f>SUMIF(I187:I227,"2",G187:G227)</f>
        <v>0</v>
      </c>
    </row>
    <row r="246" spans="2:4" ht="28.5" x14ac:dyDescent="0.2">
      <c r="B246" s="152" t="s">
        <v>2544</v>
      </c>
      <c r="C246" s="145">
        <f>SUMIF(I3:I185,"3",G3:G185)</f>
        <v>34938.646699999998</v>
      </c>
      <c r="D246" s="147">
        <f>SUMIF(I187:I227,"3",G187:G227)</f>
        <v>0</v>
      </c>
    </row>
    <row r="247" spans="2:4" ht="28.5" x14ac:dyDescent="0.2">
      <c r="B247" s="152" t="s">
        <v>2545</v>
      </c>
      <c r="C247" s="145">
        <f>SUMIF(I3:I185,"4",G3:G185)</f>
        <v>57097.149700000009</v>
      </c>
      <c r="D247" s="145">
        <f>SUMIF(I187:I227,"4",G187:G227)</f>
        <v>616</v>
      </c>
    </row>
    <row r="248" spans="2:4" ht="28.5" x14ac:dyDescent="0.2">
      <c r="B248" s="152" t="s">
        <v>2546</v>
      </c>
      <c r="C248" s="148">
        <f>SUMIF(I3:I185,"5",G3:G185)</f>
        <v>258386.27300000002</v>
      </c>
      <c r="D248" s="145">
        <f>SUMIF(I187:I227,"5",G187:G227)</f>
        <v>52</v>
      </c>
    </row>
    <row r="249" spans="2:4" x14ac:dyDescent="0.2">
      <c r="B249" s="141" t="s">
        <v>2497</v>
      </c>
      <c r="C249" s="146">
        <f>SUM(C244:C248)</f>
        <v>1294967.3973000001</v>
      </c>
      <c r="D249" s="146">
        <f>SUM(D244:D248)</f>
        <v>6820.9389000000001</v>
      </c>
    </row>
  </sheetData>
  <mergeCells count="3">
    <mergeCell ref="B233:C233"/>
    <mergeCell ref="D233:E233"/>
    <mergeCell ref="A1:I1"/>
  </mergeCells>
  <dataValidations count="2">
    <dataValidation type="list" allowBlank="1" showInputMessage="1" showErrorMessage="1" prompt="Click and enter a value from the list of items" sqref="B3:B227">
      <formula1>"CADT,CALT"</formula1>
    </dataValidation>
    <dataValidation type="list" allowBlank="1" showInputMessage="1" showErrorMessage="1" prompt="Click and enter a value from the list of items" sqref="C3:C227">
      <formula1>"REGISTERED,UNREGISTERED,ON PROCESS,FOR PROCESSING (w/app),FOR PROCESSING (w/out app)"</formula1>
    </dataValidation>
  </dataValidations>
  <pageMargins left="0.23622047244094491" right="0.23622047244094491" top="0.39370078740157483" bottom="0.23622047244094491" header="0" footer="0"/>
  <pageSetup paperSize="14" scale="74"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J83"/>
  <sheetViews>
    <sheetView zoomScaleNormal="100" workbookViewId="0">
      <pane ySplit="2" topLeftCell="A51" activePane="bottomLeft" state="frozen"/>
      <selection pane="bottomLeft" activeCell="H3" sqref="H3"/>
    </sheetView>
  </sheetViews>
  <sheetFormatPr defaultColWidth="14.42578125" defaultRowHeight="15" x14ac:dyDescent="0.25"/>
  <cols>
    <col min="1" max="1" width="5.5703125" style="17" bestFit="1" customWidth="1"/>
    <col min="2" max="2" width="17.85546875" style="17" bestFit="1" customWidth="1"/>
    <col min="3" max="4" width="21" style="17" customWidth="1"/>
    <col min="5" max="5" width="24.28515625" style="17" customWidth="1"/>
    <col min="6" max="6" width="70.5703125" style="17" customWidth="1"/>
    <col min="7" max="8" width="21.7109375" style="17" bestFit="1" customWidth="1"/>
    <col min="9" max="9" width="20.5703125" style="17" customWidth="1"/>
    <col min="10" max="10" width="0" style="17" hidden="1" customWidth="1"/>
    <col min="11" max="16384" width="14.42578125" style="17"/>
  </cols>
  <sheetData>
    <row r="1" spans="1:10" ht="19.5" x14ac:dyDescent="0.25">
      <c r="A1" s="247" t="s">
        <v>1740</v>
      </c>
      <c r="B1" s="247"/>
      <c r="C1" s="247"/>
      <c r="D1" s="247"/>
      <c r="E1" s="247"/>
      <c r="F1" s="247"/>
      <c r="G1" s="247"/>
      <c r="H1" s="247"/>
      <c r="I1" s="247"/>
      <c r="J1" s="247"/>
    </row>
    <row r="2" spans="1:10" ht="85.5" x14ac:dyDescent="0.25">
      <c r="A2" s="19" t="s">
        <v>0</v>
      </c>
      <c r="B2" s="39" t="s">
        <v>1717</v>
      </c>
      <c r="C2" s="39" t="s">
        <v>1714</v>
      </c>
      <c r="D2" s="39" t="s">
        <v>1711</v>
      </c>
      <c r="E2" s="39" t="s">
        <v>1709</v>
      </c>
      <c r="F2" s="19" t="s">
        <v>1</v>
      </c>
      <c r="G2" s="39" t="s">
        <v>1722</v>
      </c>
      <c r="H2" s="39" t="s">
        <v>1723</v>
      </c>
      <c r="I2" s="39" t="s">
        <v>1956</v>
      </c>
      <c r="J2" s="19" t="s">
        <v>2486</v>
      </c>
    </row>
    <row r="3" spans="1:10" ht="156.75" x14ac:dyDescent="0.25">
      <c r="A3" s="158">
        <v>1</v>
      </c>
      <c r="B3" s="158" t="s">
        <v>2</v>
      </c>
      <c r="C3" s="158" t="s">
        <v>1701</v>
      </c>
      <c r="D3" s="159">
        <v>38034</v>
      </c>
      <c r="E3" s="158" t="s">
        <v>1304</v>
      </c>
      <c r="F3" s="158" t="s">
        <v>2337</v>
      </c>
      <c r="G3" s="160">
        <v>80265.710000000006</v>
      </c>
      <c r="H3" s="139" t="s">
        <v>1741</v>
      </c>
      <c r="I3" s="158" t="s">
        <v>1745</v>
      </c>
      <c r="J3" s="103">
        <v>1</v>
      </c>
    </row>
    <row r="4" spans="1:10" ht="42.75" x14ac:dyDescent="0.25">
      <c r="A4" s="158">
        <v>2</v>
      </c>
      <c r="B4" s="158" t="s">
        <v>2</v>
      </c>
      <c r="C4" s="158" t="s">
        <v>1701</v>
      </c>
      <c r="D4" s="159">
        <v>39891</v>
      </c>
      <c r="E4" s="161" t="s">
        <v>1305</v>
      </c>
      <c r="F4" s="158" t="s">
        <v>1306</v>
      </c>
      <c r="G4" s="162">
        <v>14540.32</v>
      </c>
      <c r="H4" s="139" t="s">
        <v>1741</v>
      </c>
      <c r="I4" s="161" t="s">
        <v>1323</v>
      </c>
      <c r="J4" s="103">
        <v>4</v>
      </c>
    </row>
    <row r="5" spans="1:10" ht="42.75" x14ac:dyDescent="0.25">
      <c r="A5" s="158">
        <v>3</v>
      </c>
      <c r="B5" s="158" t="s">
        <v>2</v>
      </c>
      <c r="C5" s="158" t="s">
        <v>1701</v>
      </c>
      <c r="D5" s="159">
        <v>39070</v>
      </c>
      <c r="E5" s="161" t="s">
        <v>1307</v>
      </c>
      <c r="F5" s="158" t="s">
        <v>1308</v>
      </c>
      <c r="G5" s="162">
        <v>1076.76</v>
      </c>
      <c r="H5" s="139" t="s">
        <v>1741</v>
      </c>
      <c r="I5" s="161" t="s">
        <v>1349</v>
      </c>
      <c r="J5" s="103">
        <v>3</v>
      </c>
    </row>
    <row r="6" spans="1:10" ht="42.75" x14ac:dyDescent="0.25">
      <c r="A6" s="158">
        <v>4</v>
      </c>
      <c r="B6" s="158" t="s">
        <v>2</v>
      </c>
      <c r="C6" s="158" t="s">
        <v>1701</v>
      </c>
      <c r="D6" s="159">
        <v>39891</v>
      </c>
      <c r="E6" s="161" t="s">
        <v>1309</v>
      </c>
      <c r="F6" s="158" t="s">
        <v>1310</v>
      </c>
      <c r="G6" s="162">
        <v>6549.78</v>
      </c>
      <c r="H6" s="139" t="s">
        <v>1741</v>
      </c>
      <c r="I6" s="161" t="s">
        <v>1349</v>
      </c>
      <c r="J6" s="103">
        <v>3</v>
      </c>
    </row>
    <row r="7" spans="1:10" ht="42.75" x14ac:dyDescent="0.25">
      <c r="A7" s="158">
        <v>5</v>
      </c>
      <c r="B7" s="158" t="s">
        <v>2</v>
      </c>
      <c r="C7" s="158" t="s">
        <v>1701</v>
      </c>
      <c r="D7" s="159">
        <v>37714</v>
      </c>
      <c r="E7" s="161" t="s">
        <v>1311</v>
      </c>
      <c r="F7" s="158" t="s">
        <v>1312</v>
      </c>
      <c r="G7" s="162">
        <v>18480.23</v>
      </c>
      <c r="H7" s="139" t="s">
        <v>1741</v>
      </c>
      <c r="I7" s="161" t="s">
        <v>1323</v>
      </c>
      <c r="J7" s="103">
        <v>4</v>
      </c>
    </row>
    <row r="8" spans="1:10" ht="313.5" x14ac:dyDescent="0.25">
      <c r="A8" s="158">
        <v>6</v>
      </c>
      <c r="B8" s="158" t="s">
        <v>2</v>
      </c>
      <c r="C8" s="158" t="s">
        <v>1701</v>
      </c>
      <c r="D8" s="163">
        <v>39693</v>
      </c>
      <c r="E8" s="161" t="s">
        <v>1313</v>
      </c>
      <c r="F8" s="158" t="s">
        <v>1314</v>
      </c>
      <c r="G8" s="162">
        <v>108134.41</v>
      </c>
      <c r="H8" s="139" t="s">
        <v>1741</v>
      </c>
      <c r="I8" s="161" t="s">
        <v>1746</v>
      </c>
      <c r="J8" s="103">
        <v>1</v>
      </c>
    </row>
    <row r="9" spans="1:10" ht="99.75" x14ac:dyDescent="0.25">
      <c r="A9" s="158">
        <v>7</v>
      </c>
      <c r="B9" s="158" t="s">
        <v>2</v>
      </c>
      <c r="C9" s="158" t="s">
        <v>1701</v>
      </c>
      <c r="D9" s="158"/>
      <c r="E9" s="161" t="s">
        <v>1315</v>
      </c>
      <c r="F9" s="158" t="s">
        <v>1316</v>
      </c>
      <c r="G9" s="162">
        <v>103610.46</v>
      </c>
      <c r="H9" s="139" t="s">
        <v>1741</v>
      </c>
      <c r="I9" s="161" t="s">
        <v>1747</v>
      </c>
      <c r="J9" s="103">
        <v>2</v>
      </c>
    </row>
    <row r="10" spans="1:10" ht="42.75" x14ac:dyDescent="0.25">
      <c r="A10" s="158">
        <v>8</v>
      </c>
      <c r="B10" s="158" t="s">
        <v>2</v>
      </c>
      <c r="C10" s="158" t="s">
        <v>1701</v>
      </c>
      <c r="D10" s="158"/>
      <c r="E10" s="161" t="s">
        <v>1317</v>
      </c>
      <c r="F10" s="158" t="s">
        <v>1318</v>
      </c>
      <c r="G10" s="162">
        <v>42435.9</v>
      </c>
      <c r="H10" s="139" t="s">
        <v>1741</v>
      </c>
      <c r="I10" s="161" t="s">
        <v>1748</v>
      </c>
      <c r="J10" s="103">
        <v>3</v>
      </c>
    </row>
    <row r="11" spans="1:10" ht="42.75" x14ac:dyDescent="0.25">
      <c r="A11" s="158">
        <v>9</v>
      </c>
      <c r="B11" s="158" t="s">
        <v>2</v>
      </c>
      <c r="C11" s="158" t="s">
        <v>1701</v>
      </c>
      <c r="D11" s="158"/>
      <c r="E11" s="161" t="s">
        <v>1319</v>
      </c>
      <c r="F11" s="158" t="s">
        <v>1320</v>
      </c>
      <c r="G11" s="162">
        <v>6843.43</v>
      </c>
      <c r="H11" s="139" t="s">
        <v>1741</v>
      </c>
      <c r="I11" s="161" t="s">
        <v>1749</v>
      </c>
      <c r="J11" s="103">
        <v>3</v>
      </c>
    </row>
    <row r="12" spans="1:10" ht="42.75" x14ac:dyDescent="0.25">
      <c r="A12" s="158">
        <v>10</v>
      </c>
      <c r="B12" s="158" t="s">
        <v>2</v>
      </c>
      <c r="C12" s="158" t="s">
        <v>1700</v>
      </c>
      <c r="D12" s="158">
        <v>2016</v>
      </c>
      <c r="E12" s="161" t="s">
        <v>1321</v>
      </c>
      <c r="F12" s="158" t="s">
        <v>1322</v>
      </c>
      <c r="G12" s="162">
        <v>23387.5</v>
      </c>
      <c r="H12" s="139" t="s">
        <v>1741</v>
      </c>
      <c r="I12" s="161" t="s">
        <v>1323</v>
      </c>
      <c r="J12" s="103">
        <v>4</v>
      </c>
    </row>
    <row r="13" spans="1:10" ht="42.75" x14ac:dyDescent="0.25">
      <c r="A13" s="158">
        <v>11</v>
      </c>
      <c r="B13" s="158" t="s">
        <v>2</v>
      </c>
      <c r="C13" s="158" t="s">
        <v>1700</v>
      </c>
      <c r="D13" s="158">
        <v>2016</v>
      </c>
      <c r="E13" s="161" t="s">
        <v>1324</v>
      </c>
      <c r="F13" s="158" t="s">
        <v>1325</v>
      </c>
      <c r="G13" s="162">
        <v>46188.44</v>
      </c>
      <c r="H13" s="139" t="s">
        <v>1741</v>
      </c>
      <c r="I13" s="161" t="s">
        <v>1323</v>
      </c>
      <c r="J13" s="103">
        <v>4</v>
      </c>
    </row>
    <row r="14" spans="1:10" ht="57" x14ac:dyDescent="0.25">
      <c r="A14" s="158">
        <v>12</v>
      </c>
      <c r="B14" s="158" t="s">
        <v>2</v>
      </c>
      <c r="C14" s="158" t="s">
        <v>1700</v>
      </c>
      <c r="D14" s="158">
        <v>2019</v>
      </c>
      <c r="E14" s="161" t="s">
        <v>1326</v>
      </c>
      <c r="F14" s="161" t="s">
        <v>1327</v>
      </c>
      <c r="G14" s="162">
        <v>5361.14</v>
      </c>
      <c r="H14" s="162">
        <v>9415.9472999999998</v>
      </c>
      <c r="I14" s="161" t="s">
        <v>1328</v>
      </c>
      <c r="J14" s="103">
        <v>4</v>
      </c>
    </row>
    <row r="15" spans="1:10" ht="28.5" x14ac:dyDescent="0.25">
      <c r="A15" s="158">
        <v>13</v>
      </c>
      <c r="B15" s="158" t="s">
        <v>2</v>
      </c>
      <c r="C15" s="158" t="s">
        <v>1700</v>
      </c>
      <c r="D15" s="158">
        <v>2019</v>
      </c>
      <c r="E15" s="161" t="s">
        <v>1329</v>
      </c>
      <c r="F15" s="161" t="s">
        <v>1330</v>
      </c>
      <c r="G15" s="162">
        <v>12489.23</v>
      </c>
      <c r="H15" s="139" t="s">
        <v>1741</v>
      </c>
      <c r="I15" s="161" t="s">
        <v>1323</v>
      </c>
      <c r="J15" s="103">
        <v>4</v>
      </c>
    </row>
    <row r="16" spans="1:10" ht="71.25" x14ac:dyDescent="0.25">
      <c r="A16" s="158">
        <v>14</v>
      </c>
      <c r="B16" s="158" t="s">
        <v>2</v>
      </c>
      <c r="C16" s="158" t="s">
        <v>1700</v>
      </c>
      <c r="D16" s="158">
        <v>2003</v>
      </c>
      <c r="E16" s="158" t="s">
        <v>1331</v>
      </c>
      <c r="F16" s="158" t="s">
        <v>1332</v>
      </c>
      <c r="G16" s="164">
        <v>26151.757900000001</v>
      </c>
      <c r="H16" s="139" t="s">
        <v>1741</v>
      </c>
      <c r="I16" s="158" t="s">
        <v>1333</v>
      </c>
      <c r="J16" s="103">
        <v>1</v>
      </c>
    </row>
    <row r="17" spans="1:10" ht="42.75" x14ac:dyDescent="0.25">
      <c r="A17" s="158">
        <v>15</v>
      </c>
      <c r="B17" s="158" t="s">
        <v>2</v>
      </c>
      <c r="C17" s="158" t="s">
        <v>1700</v>
      </c>
      <c r="D17" s="158">
        <v>2017</v>
      </c>
      <c r="E17" s="165" t="s">
        <v>1334</v>
      </c>
      <c r="F17" s="161" t="s">
        <v>1335</v>
      </c>
      <c r="G17" s="162">
        <v>45447.39</v>
      </c>
      <c r="H17" s="139" t="s">
        <v>1741</v>
      </c>
      <c r="I17" s="161" t="s">
        <v>1323</v>
      </c>
      <c r="J17" s="103">
        <v>4</v>
      </c>
    </row>
    <row r="18" spans="1:10" ht="28.5" x14ac:dyDescent="0.25">
      <c r="A18" s="158">
        <v>16</v>
      </c>
      <c r="B18" s="158" t="s">
        <v>2</v>
      </c>
      <c r="C18" s="158" t="s">
        <v>1700</v>
      </c>
      <c r="D18" s="158">
        <v>2013</v>
      </c>
      <c r="E18" s="165" t="s">
        <v>1336</v>
      </c>
      <c r="F18" s="158" t="s">
        <v>1337</v>
      </c>
      <c r="G18" s="160">
        <v>65818.84</v>
      </c>
      <c r="H18" s="139" t="s">
        <v>1741</v>
      </c>
      <c r="I18" s="158" t="s">
        <v>897</v>
      </c>
      <c r="J18" s="103">
        <v>2</v>
      </c>
    </row>
    <row r="19" spans="1:10" ht="114" x14ac:dyDescent="0.25">
      <c r="A19" s="158">
        <v>17</v>
      </c>
      <c r="B19" s="158" t="s">
        <v>2</v>
      </c>
      <c r="C19" s="158" t="s">
        <v>1700</v>
      </c>
      <c r="D19" s="158">
        <v>2008</v>
      </c>
      <c r="E19" s="165" t="s">
        <v>1338</v>
      </c>
      <c r="F19" s="158" t="s">
        <v>1339</v>
      </c>
      <c r="G19" s="160">
        <v>35160.93</v>
      </c>
      <c r="H19" s="139" t="s">
        <v>1741</v>
      </c>
      <c r="I19" s="158" t="s">
        <v>1340</v>
      </c>
      <c r="J19" s="103">
        <v>3</v>
      </c>
    </row>
    <row r="20" spans="1:10" ht="71.25" x14ac:dyDescent="0.25">
      <c r="A20" s="158">
        <v>18</v>
      </c>
      <c r="B20" s="158" t="s">
        <v>2</v>
      </c>
      <c r="C20" s="158" t="s">
        <v>1700</v>
      </c>
      <c r="D20" s="158">
        <v>2017</v>
      </c>
      <c r="E20" s="165" t="s">
        <v>1341</v>
      </c>
      <c r="F20" s="161" t="s">
        <v>1342</v>
      </c>
      <c r="G20" s="162">
        <v>39140.089999999997</v>
      </c>
      <c r="H20" s="162">
        <v>4833.3184000000001</v>
      </c>
      <c r="I20" s="161" t="s">
        <v>1343</v>
      </c>
      <c r="J20" s="103">
        <v>5</v>
      </c>
    </row>
    <row r="21" spans="1:10" ht="28.5" x14ac:dyDescent="0.25">
      <c r="A21" s="158">
        <v>19</v>
      </c>
      <c r="B21" s="158" t="s">
        <v>2</v>
      </c>
      <c r="C21" s="158" t="s">
        <v>1700</v>
      </c>
      <c r="D21" s="158">
        <v>2013</v>
      </c>
      <c r="E21" s="165" t="s">
        <v>1344</v>
      </c>
      <c r="F21" s="158" t="s">
        <v>1345</v>
      </c>
      <c r="G21" s="160">
        <v>1689.92</v>
      </c>
      <c r="H21" s="139" t="s">
        <v>1741</v>
      </c>
      <c r="I21" s="158" t="s">
        <v>1346</v>
      </c>
      <c r="J21" s="103">
        <v>3</v>
      </c>
    </row>
    <row r="22" spans="1:10" ht="57" x14ac:dyDescent="0.25">
      <c r="A22" s="158">
        <v>20</v>
      </c>
      <c r="B22" s="158" t="s">
        <v>2</v>
      </c>
      <c r="C22" s="158" t="s">
        <v>1700</v>
      </c>
      <c r="D22" s="158">
        <v>2013</v>
      </c>
      <c r="E22" s="165" t="s">
        <v>1347</v>
      </c>
      <c r="F22" s="161" t="s">
        <v>1348</v>
      </c>
      <c r="G22" s="162">
        <v>25387.57</v>
      </c>
      <c r="H22" s="139" t="s">
        <v>1741</v>
      </c>
      <c r="I22" s="161" t="s">
        <v>1349</v>
      </c>
      <c r="J22" s="103">
        <v>3</v>
      </c>
    </row>
    <row r="23" spans="1:10" ht="213.75" x14ac:dyDescent="0.25">
      <c r="A23" s="158">
        <v>21</v>
      </c>
      <c r="B23" s="158" t="s">
        <v>2</v>
      </c>
      <c r="C23" s="158" t="s">
        <v>1700</v>
      </c>
      <c r="D23" s="158">
        <v>2005</v>
      </c>
      <c r="E23" s="165" t="s">
        <v>1350</v>
      </c>
      <c r="F23" s="166" t="s">
        <v>2338</v>
      </c>
      <c r="G23" s="160">
        <v>60967.49</v>
      </c>
      <c r="H23" s="139" t="s">
        <v>1741</v>
      </c>
      <c r="I23" s="158" t="s">
        <v>1351</v>
      </c>
      <c r="J23" s="103">
        <v>2</v>
      </c>
    </row>
    <row r="24" spans="1:10" ht="99.75" x14ac:dyDescent="0.25">
      <c r="A24" s="158">
        <v>22</v>
      </c>
      <c r="B24" s="158" t="s">
        <v>2</v>
      </c>
      <c r="C24" s="158" t="s">
        <v>1700</v>
      </c>
      <c r="D24" s="158">
        <v>2019</v>
      </c>
      <c r="E24" s="165" t="s">
        <v>1352</v>
      </c>
      <c r="F24" s="158" t="s">
        <v>1353</v>
      </c>
      <c r="G24" s="160">
        <v>8748.19</v>
      </c>
      <c r="H24" s="160">
        <v>13088.2268</v>
      </c>
      <c r="I24" s="161" t="s">
        <v>1328</v>
      </c>
      <c r="J24" s="103">
        <v>1</v>
      </c>
    </row>
    <row r="25" spans="1:10" ht="42.75" x14ac:dyDescent="0.25">
      <c r="A25" s="158">
        <v>23</v>
      </c>
      <c r="B25" s="158" t="s">
        <v>2</v>
      </c>
      <c r="C25" s="158" t="s">
        <v>1700</v>
      </c>
      <c r="D25" s="158">
        <v>2015</v>
      </c>
      <c r="E25" s="165" t="s">
        <v>1356</v>
      </c>
      <c r="F25" s="158" t="s">
        <v>1357</v>
      </c>
      <c r="G25" s="164">
        <v>39145.527800000003</v>
      </c>
      <c r="H25" s="139" t="s">
        <v>1741</v>
      </c>
      <c r="I25" s="158" t="s">
        <v>1323</v>
      </c>
      <c r="J25" s="103">
        <v>4</v>
      </c>
    </row>
    <row r="26" spans="1:10" ht="57" x14ac:dyDescent="0.25">
      <c r="A26" s="158">
        <v>24</v>
      </c>
      <c r="B26" s="158" t="s">
        <v>2</v>
      </c>
      <c r="C26" s="158" t="s">
        <v>1700</v>
      </c>
      <c r="D26" s="158">
        <v>2019</v>
      </c>
      <c r="E26" s="165" t="s">
        <v>1358</v>
      </c>
      <c r="F26" s="161" t="s">
        <v>1359</v>
      </c>
      <c r="G26" s="162">
        <v>16208.62</v>
      </c>
      <c r="H26" s="139" t="s">
        <v>1741</v>
      </c>
      <c r="I26" s="161" t="s">
        <v>1323</v>
      </c>
      <c r="J26" s="103">
        <v>4</v>
      </c>
    </row>
    <row r="27" spans="1:10" ht="28.5" x14ac:dyDescent="0.25">
      <c r="A27" s="158">
        <v>25</v>
      </c>
      <c r="B27" s="158" t="s">
        <v>2</v>
      </c>
      <c r="C27" s="158" t="s">
        <v>1700</v>
      </c>
      <c r="D27" s="158">
        <v>2014</v>
      </c>
      <c r="E27" s="165" t="s">
        <v>1360</v>
      </c>
      <c r="F27" s="161" t="s">
        <v>1361</v>
      </c>
      <c r="G27" s="164">
        <v>19860.873500000002</v>
      </c>
      <c r="H27" s="139" t="s">
        <v>1741</v>
      </c>
      <c r="I27" s="158" t="s">
        <v>1323</v>
      </c>
      <c r="J27" s="103">
        <v>4</v>
      </c>
    </row>
    <row r="28" spans="1:10" ht="28.5" x14ac:dyDescent="0.25">
      <c r="A28" s="158">
        <v>26</v>
      </c>
      <c r="B28" s="158" t="s">
        <v>2</v>
      </c>
      <c r="C28" s="158" t="s">
        <v>1700</v>
      </c>
      <c r="D28" s="158">
        <v>2006</v>
      </c>
      <c r="E28" s="165" t="s">
        <v>1362</v>
      </c>
      <c r="F28" s="158" t="s">
        <v>1363</v>
      </c>
      <c r="G28" s="160">
        <v>5215.6400000000003</v>
      </c>
      <c r="H28" s="139" t="s">
        <v>1741</v>
      </c>
      <c r="I28" s="158" t="s">
        <v>1349</v>
      </c>
      <c r="J28" s="103">
        <v>3</v>
      </c>
    </row>
    <row r="29" spans="1:10" ht="142.5" x14ac:dyDescent="0.25">
      <c r="A29" s="158">
        <v>27</v>
      </c>
      <c r="B29" s="158" t="s">
        <v>2</v>
      </c>
      <c r="C29" s="158" t="s">
        <v>1700</v>
      </c>
      <c r="D29" s="158">
        <v>2009</v>
      </c>
      <c r="E29" s="165" t="s">
        <v>1364</v>
      </c>
      <c r="F29" s="158" t="s">
        <v>1365</v>
      </c>
      <c r="G29" s="160">
        <v>20087.330000000002</v>
      </c>
      <c r="H29" s="139" t="s">
        <v>1741</v>
      </c>
      <c r="I29" s="158" t="s">
        <v>1366</v>
      </c>
      <c r="J29" s="103">
        <v>2</v>
      </c>
    </row>
    <row r="30" spans="1:10" ht="57" x14ac:dyDescent="0.25">
      <c r="A30" s="158">
        <v>28</v>
      </c>
      <c r="B30" s="158" t="s">
        <v>2</v>
      </c>
      <c r="C30" s="158" t="s">
        <v>1700</v>
      </c>
      <c r="D30" s="158">
        <v>2016</v>
      </c>
      <c r="E30" s="165" t="s">
        <v>1367</v>
      </c>
      <c r="F30" s="161" t="s">
        <v>1368</v>
      </c>
      <c r="G30" s="162">
        <v>13103.29</v>
      </c>
      <c r="H30" s="139" t="s">
        <v>1741</v>
      </c>
      <c r="I30" s="161" t="s">
        <v>1369</v>
      </c>
      <c r="J30" s="103">
        <v>2</v>
      </c>
    </row>
    <row r="31" spans="1:10" ht="85.5" x14ac:dyDescent="0.25">
      <c r="A31" s="158">
        <v>29</v>
      </c>
      <c r="B31" s="158" t="s">
        <v>2</v>
      </c>
      <c r="C31" s="158" t="s">
        <v>1700</v>
      </c>
      <c r="D31" s="158">
        <v>2015</v>
      </c>
      <c r="E31" s="165" t="s">
        <v>1370</v>
      </c>
      <c r="F31" s="161" t="s">
        <v>1371</v>
      </c>
      <c r="G31" s="160">
        <v>972.78</v>
      </c>
      <c r="H31" s="160">
        <v>82780.081999999995</v>
      </c>
      <c r="I31" s="158" t="s">
        <v>996</v>
      </c>
      <c r="J31" s="103">
        <v>2</v>
      </c>
    </row>
    <row r="32" spans="1:10" ht="171" x14ac:dyDescent="0.25">
      <c r="A32" s="158">
        <v>30</v>
      </c>
      <c r="B32" s="158" t="s">
        <v>2</v>
      </c>
      <c r="C32" s="158" t="s">
        <v>1700</v>
      </c>
      <c r="D32" s="158">
        <v>2005</v>
      </c>
      <c r="E32" s="165" t="s">
        <v>1372</v>
      </c>
      <c r="F32" s="161" t="s">
        <v>1373</v>
      </c>
      <c r="G32" s="160">
        <v>40733.379999999997</v>
      </c>
      <c r="H32" s="139" t="s">
        <v>1741</v>
      </c>
      <c r="I32" s="158" t="s">
        <v>1374</v>
      </c>
      <c r="J32" s="103">
        <v>3</v>
      </c>
    </row>
    <row r="33" spans="1:10" ht="57" x14ac:dyDescent="0.25">
      <c r="A33" s="158">
        <v>31</v>
      </c>
      <c r="B33" s="158" t="s">
        <v>2</v>
      </c>
      <c r="C33" s="158" t="s">
        <v>1700</v>
      </c>
      <c r="D33" s="158">
        <v>2017</v>
      </c>
      <c r="E33" s="165" t="s">
        <v>1376</v>
      </c>
      <c r="F33" s="161" t="s">
        <v>1377</v>
      </c>
      <c r="G33" s="160">
        <v>20047.29</v>
      </c>
      <c r="H33" s="167">
        <v>7184.3383999999996</v>
      </c>
      <c r="I33" s="161" t="s">
        <v>1378</v>
      </c>
      <c r="J33" s="103">
        <v>3</v>
      </c>
    </row>
    <row r="34" spans="1:10" ht="42.75" x14ac:dyDescent="0.25">
      <c r="A34" s="158">
        <v>32</v>
      </c>
      <c r="B34" s="158" t="s">
        <v>2</v>
      </c>
      <c r="C34" s="158" t="s">
        <v>1700</v>
      </c>
      <c r="D34" s="158">
        <v>2018</v>
      </c>
      <c r="E34" s="165" t="s">
        <v>1379</v>
      </c>
      <c r="F34" s="161" t="s">
        <v>1380</v>
      </c>
      <c r="G34" s="160">
        <v>16559.8</v>
      </c>
      <c r="H34" s="139" t="s">
        <v>1741</v>
      </c>
      <c r="I34" s="161" t="s">
        <v>1323</v>
      </c>
      <c r="J34" s="103">
        <v>4</v>
      </c>
    </row>
    <row r="35" spans="1:10" ht="28.5" x14ac:dyDescent="0.25">
      <c r="A35" s="158">
        <v>33</v>
      </c>
      <c r="B35" s="158" t="s">
        <v>2</v>
      </c>
      <c r="C35" s="158" t="s">
        <v>1700</v>
      </c>
      <c r="D35" s="158">
        <v>2015</v>
      </c>
      <c r="E35" s="165" t="s">
        <v>1381</v>
      </c>
      <c r="F35" s="161" t="s">
        <v>1382</v>
      </c>
      <c r="G35" s="30">
        <v>2244.0700000000002</v>
      </c>
      <c r="H35" s="139" t="s">
        <v>1741</v>
      </c>
      <c r="I35" s="161" t="s">
        <v>1374</v>
      </c>
      <c r="J35" s="103">
        <v>2</v>
      </c>
    </row>
    <row r="36" spans="1:10" ht="128.25" x14ac:dyDescent="0.25">
      <c r="A36" s="158">
        <v>34</v>
      </c>
      <c r="B36" s="158" t="s">
        <v>2</v>
      </c>
      <c r="C36" s="31" t="s">
        <v>385</v>
      </c>
      <c r="D36" s="32"/>
      <c r="E36" s="28"/>
      <c r="F36" s="28" t="s">
        <v>1383</v>
      </c>
      <c r="G36" s="20">
        <v>120000</v>
      </c>
      <c r="H36" s="30">
        <v>67350.076100000006</v>
      </c>
      <c r="I36" s="28" t="s">
        <v>897</v>
      </c>
      <c r="J36" s="103">
        <v>3</v>
      </c>
    </row>
    <row r="37" spans="1:10" ht="42.75" x14ac:dyDescent="0.25">
      <c r="A37" s="158">
        <v>35</v>
      </c>
      <c r="B37" s="158" t="s">
        <v>2</v>
      </c>
      <c r="C37" s="31" t="s">
        <v>385</v>
      </c>
      <c r="D37" s="32"/>
      <c r="E37" s="28"/>
      <c r="F37" s="28" t="s">
        <v>1384</v>
      </c>
      <c r="G37" s="28">
        <v>8788.7720000000008</v>
      </c>
      <c r="H37" s="30">
        <v>24026.6024</v>
      </c>
      <c r="I37" s="28" t="s">
        <v>1385</v>
      </c>
      <c r="J37" s="103">
        <v>5</v>
      </c>
    </row>
    <row r="38" spans="1:10" ht="71.25" x14ac:dyDescent="0.25">
      <c r="A38" s="158">
        <v>36</v>
      </c>
      <c r="B38" s="158" t="s">
        <v>2</v>
      </c>
      <c r="C38" s="31" t="s">
        <v>385</v>
      </c>
      <c r="D38" s="32"/>
      <c r="E38" s="28"/>
      <c r="F38" s="28" t="s">
        <v>1386</v>
      </c>
      <c r="G38" s="168">
        <v>150000</v>
      </c>
      <c r="H38" s="139" t="s">
        <v>1741</v>
      </c>
      <c r="I38" s="28" t="s">
        <v>1385</v>
      </c>
      <c r="J38" s="103">
        <v>3</v>
      </c>
    </row>
    <row r="39" spans="1:10" ht="156.75" x14ac:dyDescent="0.25">
      <c r="A39" s="158">
        <v>37</v>
      </c>
      <c r="B39" s="158" t="s">
        <v>2</v>
      </c>
      <c r="C39" s="31" t="s">
        <v>385</v>
      </c>
      <c r="D39" s="31"/>
      <c r="E39" s="28"/>
      <c r="F39" s="28" t="s">
        <v>1387</v>
      </c>
      <c r="G39" s="28" t="s">
        <v>1739</v>
      </c>
      <c r="H39" s="30">
        <v>60951.057999999997</v>
      </c>
      <c r="I39" s="28" t="s">
        <v>1388</v>
      </c>
      <c r="J39" s="103">
        <v>5</v>
      </c>
    </row>
    <row r="40" spans="1:10" ht="42.75" x14ac:dyDescent="0.25">
      <c r="A40" s="158">
        <v>38</v>
      </c>
      <c r="B40" s="158" t="s">
        <v>2</v>
      </c>
      <c r="C40" s="31" t="s">
        <v>385</v>
      </c>
      <c r="D40" s="32"/>
      <c r="E40" s="28"/>
      <c r="F40" s="28" t="s">
        <v>1389</v>
      </c>
      <c r="G40" s="33">
        <v>34183.190999999999</v>
      </c>
      <c r="H40" s="139" t="s">
        <v>1741</v>
      </c>
      <c r="I40" s="28" t="s">
        <v>1323</v>
      </c>
      <c r="J40" s="103">
        <v>4</v>
      </c>
    </row>
    <row r="41" spans="1:10" ht="71.25" x14ac:dyDescent="0.25">
      <c r="A41" s="158">
        <v>39</v>
      </c>
      <c r="B41" s="158" t="s">
        <v>2</v>
      </c>
      <c r="C41" s="31" t="s">
        <v>385</v>
      </c>
      <c r="D41" s="32"/>
      <c r="E41" s="28"/>
      <c r="F41" s="20" t="s">
        <v>1390</v>
      </c>
      <c r="G41" s="30">
        <v>32060.34</v>
      </c>
      <c r="H41" s="139" t="s">
        <v>1741</v>
      </c>
      <c r="I41" s="28" t="s">
        <v>1323</v>
      </c>
      <c r="J41" s="103">
        <v>4</v>
      </c>
    </row>
    <row r="42" spans="1:10" ht="71.25" x14ac:dyDescent="0.25">
      <c r="A42" s="158">
        <v>40</v>
      </c>
      <c r="B42" s="158" t="s">
        <v>2</v>
      </c>
      <c r="C42" s="31" t="s">
        <v>385</v>
      </c>
      <c r="D42" s="32"/>
      <c r="E42" s="28"/>
      <c r="F42" s="28" t="s">
        <v>1391</v>
      </c>
      <c r="G42" s="30">
        <v>26088.22</v>
      </c>
      <c r="H42" s="139" t="s">
        <v>1741</v>
      </c>
      <c r="I42" s="22" t="s">
        <v>1392</v>
      </c>
      <c r="J42" s="103">
        <v>5</v>
      </c>
    </row>
    <row r="43" spans="1:10" ht="28.5" x14ac:dyDescent="0.25">
      <c r="A43" s="158">
        <v>41</v>
      </c>
      <c r="B43" s="158" t="s">
        <v>2</v>
      </c>
      <c r="C43" s="31" t="s">
        <v>385</v>
      </c>
      <c r="D43" s="32"/>
      <c r="E43" s="28"/>
      <c r="F43" s="28" t="s">
        <v>1393</v>
      </c>
      <c r="G43" s="30">
        <v>59000</v>
      </c>
      <c r="H43" s="139" t="s">
        <v>1741</v>
      </c>
      <c r="I43" s="20" t="s">
        <v>1394</v>
      </c>
      <c r="J43" s="103">
        <v>4</v>
      </c>
    </row>
    <row r="44" spans="1:10" x14ac:dyDescent="0.25">
      <c r="A44" s="158">
        <v>42</v>
      </c>
      <c r="B44" s="158" t="s">
        <v>2</v>
      </c>
      <c r="C44" s="31" t="s">
        <v>385</v>
      </c>
      <c r="D44" s="32"/>
      <c r="E44" s="28"/>
      <c r="F44" s="28" t="s">
        <v>1395</v>
      </c>
      <c r="G44" s="33">
        <v>15.0275</v>
      </c>
      <c r="H44" s="139" t="s">
        <v>1741</v>
      </c>
      <c r="I44" s="20" t="s">
        <v>1328</v>
      </c>
      <c r="J44" s="103">
        <v>4</v>
      </c>
    </row>
    <row r="45" spans="1:10" ht="42.75" x14ac:dyDescent="0.25">
      <c r="A45" s="158">
        <v>43</v>
      </c>
      <c r="B45" s="158" t="s">
        <v>2</v>
      </c>
      <c r="C45" s="31" t="s">
        <v>385</v>
      </c>
      <c r="D45" s="32"/>
      <c r="E45" s="28"/>
      <c r="F45" s="28" t="s">
        <v>1396</v>
      </c>
      <c r="G45" s="30">
        <v>24171.59</v>
      </c>
      <c r="H45" s="139" t="s">
        <v>1741</v>
      </c>
      <c r="I45" s="20" t="s">
        <v>1328</v>
      </c>
      <c r="J45" s="103">
        <v>4</v>
      </c>
    </row>
    <row r="46" spans="1:10" ht="57" x14ac:dyDescent="0.25">
      <c r="A46" s="158">
        <v>44</v>
      </c>
      <c r="B46" s="158" t="s">
        <v>2</v>
      </c>
      <c r="C46" s="31" t="s">
        <v>385</v>
      </c>
      <c r="D46" s="31"/>
      <c r="E46" s="28"/>
      <c r="F46" s="28" t="s">
        <v>1397</v>
      </c>
      <c r="G46" s="30">
        <v>26630.91</v>
      </c>
      <c r="H46" s="139" t="s">
        <v>1741</v>
      </c>
      <c r="I46" s="20" t="s">
        <v>1328</v>
      </c>
      <c r="J46" s="103">
        <v>4</v>
      </c>
    </row>
    <row r="47" spans="1:10" ht="28.5" x14ac:dyDescent="0.25">
      <c r="A47" s="158">
        <v>45</v>
      </c>
      <c r="B47" s="20" t="s">
        <v>2</v>
      </c>
      <c r="C47" s="31" t="s">
        <v>1713</v>
      </c>
      <c r="D47" s="31"/>
      <c r="E47" s="28"/>
      <c r="F47" s="22" t="s">
        <v>1398</v>
      </c>
      <c r="G47" s="24">
        <v>42862.678399999997</v>
      </c>
      <c r="H47" s="139" t="s">
        <v>1741</v>
      </c>
      <c r="I47" s="20" t="s">
        <v>1323</v>
      </c>
      <c r="J47" s="103">
        <v>4</v>
      </c>
    </row>
    <row r="48" spans="1:10" ht="28.5" x14ac:dyDescent="0.25">
      <c r="A48" s="158">
        <v>46</v>
      </c>
      <c r="B48" s="20" t="s">
        <v>2</v>
      </c>
      <c r="C48" s="31" t="s">
        <v>1713</v>
      </c>
      <c r="D48" s="31"/>
      <c r="E48" s="28"/>
      <c r="F48" s="20" t="s">
        <v>1399</v>
      </c>
      <c r="G48" s="24">
        <v>46000</v>
      </c>
      <c r="H48" s="139" t="s">
        <v>1741</v>
      </c>
      <c r="I48" s="20" t="s">
        <v>1400</v>
      </c>
      <c r="J48" s="103">
        <v>3</v>
      </c>
    </row>
    <row r="49" spans="1:10" ht="28.5" x14ac:dyDescent="0.25">
      <c r="A49" s="158">
        <v>47</v>
      </c>
      <c r="B49" s="20" t="s">
        <v>2</v>
      </c>
      <c r="C49" s="31" t="s">
        <v>1713</v>
      </c>
      <c r="D49" s="32"/>
      <c r="E49" s="28"/>
      <c r="F49" s="22" t="s">
        <v>1402</v>
      </c>
      <c r="G49" s="24">
        <v>27500</v>
      </c>
      <c r="H49" s="90" t="s">
        <v>1741</v>
      </c>
      <c r="I49" s="22" t="s">
        <v>1403</v>
      </c>
      <c r="J49" s="103">
        <v>5</v>
      </c>
    </row>
    <row r="50" spans="1:10" ht="28.5" x14ac:dyDescent="0.25">
      <c r="A50" s="158">
        <v>48</v>
      </c>
      <c r="B50" s="20" t="s">
        <v>2</v>
      </c>
      <c r="C50" s="31" t="s">
        <v>1713</v>
      </c>
      <c r="D50" s="31"/>
      <c r="E50" s="28"/>
      <c r="F50" s="22" t="s">
        <v>1404</v>
      </c>
      <c r="G50" s="24">
        <v>38000</v>
      </c>
      <c r="H50" s="90" t="s">
        <v>1741</v>
      </c>
      <c r="I50" s="22" t="s">
        <v>1403</v>
      </c>
      <c r="J50" s="103">
        <v>5</v>
      </c>
    </row>
    <row r="51" spans="1:10" x14ac:dyDescent="0.25">
      <c r="A51" s="158">
        <v>49</v>
      </c>
      <c r="B51" s="20" t="s">
        <v>2</v>
      </c>
      <c r="C51" s="31" t="s">
        <v>1713</v>
      </c>
      <c r="D51" s="31"/>
      <c r="E51" s="28"/>
      <c r="F51" s="22" t="s">
        <v>1401</v>
      </c>
      <c r="G51" s="26">
        <v>58097</v>
      </c>
      <c r="H51" s="139" t="s">
        <v>1741</v>
      </c>
      <c r="I51" s="22" t="s">
        <v>1328</v>
      </c>
      <c r="J51" s="103">
        <v>4</v>
      </c>
    </row>
    <row r="52" spans="1:10" ht="42.75" x14ac:dyDescent="0.25">
      <c r="A52" s="158">
        <v>50</v>
      </c>
      <c r="B52" s="158" t="s">
        <v>64</v>
      </c>
      <c r="C52" s="158" t="s">
        <v>1700</v>
      </c>
      <c r="D52" s="158">
        <v>2005</v>
      </c>
      <c r="E52" s="165" t="s">
        <v>1354</v>
      </c>
      <c r="F52" s="158" t="s">
        <v>1355</v>
      </c>
      <c r="G52" s="162">
        <v>659.99</v>
      </c>
      <c r="H52" s="139" t="s">
        <v>1741</v>
      </c>
      <c r="I52" s="158" t="s">
        <v>1378</v>
      </c>
      <c r="J52" s="103">
        <v>3</v>
      </c>
    </row>
    <row r="53" spans="1:10" ht="28.5" x14ac:dyDescent="0.25">
      <c r="A53" s="158">
        <v>51</v>
      </c>
      <c r="B53" s="20" t="s">
        <v>64</v>
      </c>
      <c r="C53" s="31" t="s">
        <v>1700</v>
      </c>
      <c r="D53" s="25">
        <v>42943</v>
      </c>
      <c r="E53" s="28" t="s">
        <v>1375</v>
      </c>
      <c r="F53" s="56" t="s">
        <v>1783</v>
      </c>
      <c r="G53" s="27">
        <v>1.5228999999999999</v>
      </c>
      <c r="H53" s="139" t="s">
        <v>1741</v>
      </c>
      <c r="I53" s="20" t="s">
        <v>1750</v>
      </c>
      <c r="J53" s="103">
        <v>3</v>
      </c>
    </row>
    <row r="54" spans="1:10" x14ac:dyDescent="0.25">
      <c r="A54" s="158">
        <v>52</v>
      </c>
      <c r="B54" s="20" t="s">
        <v>64</v>
      </c>
      <c r="C54" s="31" t="s">
        <v>385</v>
      </c>
      <c r="D54" s="31"/>
      <c r="E54" s="28"/>
      <c r="F54" s="28" t="s">
        <v>1405</v>
      </c>
      <c r="G54" s="29">
        <v>5</v>
      </c>
      <c r="H54" s="139" t="s">
        <v>1741</v>
      </c>
      <c r="I54" s="20" t="s">
        <v>1412</v>
      </c>
      <c r="J54" s="103">
        <v>3</v>
      </c>
    </row>
    <row r="55" spans="1:10" ht="28.5" x14ac:dyDescent="0.25">
      <c r="A55" s="158">
        <v>53</v>
      </c>
      <c r="B55" s="20" t="s">
        <v>64</v>
      </c>
      <c r="C55" s="31" t="s">
        <v>1713</v>
      </c>
      <c r="D55" s="31"/>
      <c r="E55" s="28"/>
      <c r="F55" s="22" t="s">
        <v>1406</v>
      </c>
      <c r="G55" s="26">
        <v>90.22</v>
      </c>
      <c r="H55" s="139" t="s">
        <v>1741</v>
      </c>
      <c r="I55" s="22" t="s">
        <v>1407</v>
      </c>
      <c r="J55" s="103">
        <v>3</v>
      </c>
    </row>
    <row r="56" spans="1:10" ht="28.5" x14ac:dyDescent="0.25">
      <c r="A56" s="158">
        <v>54</v>
      </c>
      <c r="B56" s="20" t="s">
        <v>64</v>
      </c>
      <c r="C56" s="31" t="s">
        <v>1713</v>
      </c>
      <c r="D56" s="31"/>
      <c r="E56" s="28"/>
      <c r="F56" s="22" t="s">
        <v>1408</v>
      </c>
      <c r="G56" s="26">
        <v>35.423499999999997</v>
      </c>
      <c r="H56" s="139" t="s">
        <v>1741</v>
      </c>
      <c r="I56" s="22" t="s">
        <v>1407</v>
      </c>
      <c r="J56" s="103">
        <v>3</v>
      </c>
    </row>
    <row r="57" spans="1:10" ht="42.75" x14ac:dyDescent="0.25">
      <c r="A57" s="158">
        <v>55</v>
      </c>
      <c r="B57" s="20" t="s">
        <v>64</v>
      </c>
      <c r="C57" s="31" t="s">
        <v>1713</v>
      </c>
      <c r="D57" s="31"/>
      <c r="E57" s="28"/>
      <c r="F57" s="20" t="s">
        <v>1409</v>
      </c>
      <c r="G57" s="29">
        <v>22000</v>
      </c>
      <c r="H57" s="139" t="s">
        <v>1741</v>
      </c>
      <c r="I57" s="20" t="s">
        <v>1410</v>
      </c>
      <c r="J57" s="103">
        <v>3</v>
      </c>
    </row>
    <row r="58" spans="1:10" x14ac:dyDescent="0.25">
      <c r="A58" s="158">
        <v>56</v>
      </c>
      <c r="B58" s="20" t="s">
        <v>64</v>
      </c>
      <c r="C58" s="31" t="s">
        <v>1713</v>
      </c>
      <c r="D58" s="31"/>
      <c r="E58" s="28"/>
      <c r="F58" s="20" t="s">
        <v>1411</v>
      </c>
      <c r="G58" s="68">
        <v>11.31</v>
      </c>
      <c r="H58" s="139" t="s">
        <v>1741</v>
      </c>
      <c r="I58" s="20" t="s">
        <v>1412</v>
      </c>
      <c r="J58" s="103">
        <v>3</v>
      </c>
    </row>
    <row r="59" spans="1:10" x14ac:dyDescent="0.25">
      <c r="A59" s="158">
        <v>57</v>
      </c>
      <c r="B59" s="20" t="s">
        <v>64</v>
      </c>
      <c r="C59" s="31" t="s">
        <v>1713</v>
      </c>
      <c r="D59" s="31"/>
      <c r="E59" s="28"/>
      <c r="F59" s="20" t="s">
        <v>1413</v>
      </c>
      <c r="G59" s="29">
        <v>472</v>
      </c>
      <c r="H59" s="139" t="s">
        <v>1741</v>
      </c>
      <c r="I59" s="59" t="s">
        <v>1782</v>
      </c>
      <c r="J59" s="103">
        <v>3</v>
      </c>
    </row>
    <row r="60" spans="1:10" x14ac:dyDescent="0.25">
      <c r="A60" s="158">
        <v>58</v>
      </c>
      <c r="B60" s="20" t="s">
        <v>64</v>
      </c>
      <c r="C60" s="31" t="s">
        <v>1713</v>
      </c>
      <c r="D60" s="31"/>
      <c r="E60" s="28"/>
      <c r="F60" s="20" t="s">
        <v>1414</v>
      </c>
      <c r="G60" s="27">
        <v>13.5738</v>
      </c>
      <c r="H60" s="139" t="s">
        <v>1741</v>
      </c>
      <c r="I60" s="20" t="s">
        <v>1415</v>
      </c>
      <c r="J60" s="103">
        <v>4</v>
      </c>
    </row>
    <row r="61" spans="1:10" ht="28.5" x14ac:dyDescent="0.25">
      <c r="A61" s="158">
        <v>59</v>
      </c>
      <c r="B61" s="20" t="s">
        <v>64</v>
      </c>
      <c r="C61" s="31" t="s">
        <v>1713</v>
      </c>
      <c r="D61" s="31"/>
      <c r="E61" s="28"/>
      <c r="F61" s="20" t="s">
        <v>1416</v>
      </c>
      <c r="G61" s="68">
        <v>1.5290999999999999</v>
      </c>
      <c r="H61" s="139" t="s">
        <v>1741</v>
      </c>
      <c r="I61" s="20" t="s">
        <v>1328</v>
      </c>
      <c r="J61" s="103">
        <v>3</v>
      </c>
    </row>
    <row r="63" spans="1:10" ht="28.5" x14ac:dyDescent="0.25">
      <c r="B63" s="89"/>
      <c r="C63" s="89" t="s">
        <v>1777</v>
      </c>
      <c r="D63" s="88" t="s">
        <v>1778</v>
      </c>
      <c r="E63" s="88" t="s">
        <v>1779</v>
      </c>
      <c r="F63" s="95" t="s">
        <v>1784</v>
      </c>
    </row>
    <row r="64" spans="1:10" x14ac:dyDescent="0.25">
      <c r="B64" s="89" t="s">
        <v>2</v>
      </c>
      <c r="C64" s="90">
        <f>COUNT(A3:A51)</f>
        <v>49</v>
      </c>
      <c r="D64" s="91">
        <f>SUM(G3:G51)</f>
        <v>1665451.8181000005</v>
      </c>
      <c r="E64" s="91">
        <f>SUM(H3:H51)</f>
        <v>269629.64939999999</v>
      </c>
      <c r="F64" s="71"/>
    </row>
    <row r="65" spans="2:8" x14ac:dyDescent="0.25">
      <c r="B65" s="89" t="s">
        <v>64</v>
      </c>
      <c r="C65" s="90">
        <f>COUNT(A52:A61)</f>
        <v>10</v>
      </c>
      <c r="D65" s="91">
        <f>SUM(G52:G61)</f>
        <v>23290.569299999999</v>
      </c>
      <c r="E65" s="87" t="s">
        <v>1741</v>
      </c>
      <c r="G65" s="72"/>
      <c r="H65" s="72"/>
    </row>
    <row r="66" spans="2:8" x14ac:dyDescent="0.25">
      <c r="B66" s="89" t="s">
        <v>1774</v>
      </c>
      <c r="C66" s="93">
        <f>SUM(C64:C65)</f>
        <v>59</v>
      </c>
      <c r="D66" s="94">
        <f>SUM(D64:D65)</f>
        <v>1688742.3874000006</v>
      </c>
      <c r="E66" s="94">
        <f t="shared" ref="E66" si="0">SUM(E64:E65)</f>
        <v>269629.64939999999</v>
      </c>
    </row>
    <row r="67" spans="2:8" x14ac:dyDescent="0.25">
      <c r="B67" s="241" t="s">
        <v>1776</v>
      </c>
      <c r="C67" s="241"/>
      <c r="D67" s="241" t="str">
        <f>CONCATENATE(TEXT(SUM(D66:E66),"#,##0.0000")," Hectares")</f>
        <v>1,958,372.0368 Hectares</v>
      </c>
      <c r="E67" s="241"/>
    </row>
    <row r="69" spans="2:8" x14ac:dyDescent="0.25">
      <c r="B69" s="169" t="s">
        <v>2547</v>
      </c>
      <c r="C69" s="169" t="s">
        <v>2548</v>
      </c>
      <c r="D69" s="169" t="s">
        <v>2549</v>
      </c>
    </row>
    <row r="70" spans="2:8" x14ac:dyDescent="0.25">
      <c r="B70" s="170" t="s">
        <v>2550</v>
      </c>
      <c r="C70" s="168">
        <f>COUNTIF(J3:J51,1)</f>
        <v>4</v>
      </c>
      <c r="D70" s="33">
        <f>SUMIF(J3:J51,1,G3:G51)+SUMIF(J3:J51,1,H3:H51)</f>
        <v>236388.2947</v>
      </c>
    </row>
    <row r="71" spans="2:8" ht="28.5" x14ac:dyDescent="0.25">
      <c r="B71" s="170" t="s">
        <v>2551</v>
      </c>
      <c r="C71" s="168">
        <f>COUNTIF(J3:J51,2)</f>
        <v>7</v>
      </c>
      <c r="D71" s="33">
        <f>SUMIF(J3:J51,2,G3:G51)+SUMIF(J3:J51,2,H3:H51)</f>
        <v>349584.342</v>
      </c>
    </row>
    <row r="72" spans="2:8" x14ac:dyDescent="0.25">
      <c r="B72" s="170" t="s">
        <v>2552</v>
      </c>
      <c r="C72" s="168">
        <f>COUNTIF(J3:J51,3)</f>
        <v>13</v>
      </c>
      <c r="D72" s="33">
        <f>SUMIF(J3:J51,3,G3:G51)+SUMIF(J3:J51,3,H3:H51)</f>
        <v>575675.01449999993</v>
      </c>
    </row>
    <row r="73" spans="2:8" x14ac:dyDescent="0.25">
      <c r="B73" s="170" t="s">
        <v>2553</v>
      </c>
      <c r="C73" s="168">
        <f>COUNTIF(J3:J51,4)</f>
        <v>19</v>
      </c>
      <c r="D73" s="33">
        <f>SUMIF(J3:J51,4,G3:G51)+SUMIF(J3:J51,4,H3:H51)</f>
        <v>544105.75550000009</v>
      </c>
    </row>
    <row r="74" spans="2:8" ht="28.5" x14ac:dyDescent="0.25">
      <c r="B74" s="170" t="s">
        <v>2554</v>
      </c>
      <c r="C74" s="168">
        <f>COUNTIF(J3:J51,5)</f>
        <v>6</v>
      </c>
      <c r="D74" s="33">
        <f>SUMIF(J3:J51,5,G3:G51)+SUMIF(J3:J51,5,H3:H51)</f>
        <v>229328.06079999998</v>
      </c>
    </row>
    <row r="75" spans="2:8" x14ac:dyDescent="0.25">
      <c r="B75" s="171" t="s">
        <v>1774</v>
      </c>
      <c r="C75" s="171">
        <f>SUM(C70:C74)</f>
        <v>49</v>
      </c>
      <c r="D75" s="172">
        <f>SUM(D70:D74)</f>
        <v>1935081.4675000003</v>
      </c>
    </row>
    <row r="76" spans="2:8" x14ac:dyDescent="0.25">
      <c r="B76"/>
      <c r="C76"/>
      <c r="D76"/>
    </row>
    <row r="77" spans="2:8" x14ac:dyDescent="0.25">
      <c r="B77" s="173" t="s">
        <v>2547</v>
      </c>
      <c r="C77" s="173" t="s">
        <v>2555</v>
      </c>
      <c r="D77" s="173" t="s">
        <v>2549</v>
      </c>
    </row>
    <row r="78" spans="2:8" x14ac:dyDescent="0.25">
      <c r="B78" s="170" t="s">
        <v>2550</v>
      </c>
      <c r="C78" s="168">
        <f>COUNTIF(J52:J61,1)</f>
        <v>0</v>
      </c>
      <c r="D78" s="33">
        <f>SUMIF(J52:J61,1,G52:G61)+SUMIF(J52:J61,1,H52:H61)</f>
        <v>0</v>
      </c>
    </row>
    <row r="79" spans="2:8" ht="28.5" x14ac:dyDescent="0.25">
      <c r="B79" s="170" t="s">
        <v>2551</v>
      </c>
      <c r="C79" s="168">
        <f>COUNTIF(J52:J61,2)</f>
        <v>0</v>
      </c>
      <c r="D79" s="33">
        <f>SUMIF(J52:J61,2,G52:G61)+SUMIF(J52:J61,2,H52:H61)</f>
        <v>0</v>
      </c>
    </row>
    <row r="80" spans="2:8" x14ac:dyDescent="0.25">
      <c r="B80" s="170" t="s">
        <v>2552</v>
      </c>
      <c r="C80" s="168">
        <f>COUNTIF(J52:J61,3)</f>
        <v>9</v>
      </c>
      <c r="D80" s="33">
        <f>SUMIF(J52:J61,3,G52:G61)+SUMIF(J52:J61,3,H52:H61)</f>
        <v>23276.995500000001</v>
      </c>
    </row>
    <row r="81" spans="2:4" x14ac:dyDescent="0.25">
      <c r="B81" s="170" t="s">
        <v>2553</v>
      </c>
      <c r="C81" s="168">
        <f>COUNTIF(J52:J61,4)</f>
        <v>1</v>
      </c>
      <c r="D81" s="33">
        <f>SUMIF(J52:J61,4,G52:G61)+SUMIF(J52:J61,4,H52:H61)</f>
        <v>13.5738</v>
      </c>
    </row>
    <row r="82" spans="2:4" ht="28.5" x14ac:dyDescent="0.25">
      <c r="B82" s="170" t="s">
        <v>2554</v>
      </c>
      <c r="C82" s="168">
        <f>COUNTIF(J52:J61,5)</f>
        <v>0</v>
      </c>
      <c r="D82" s="33">
        <f>SUMIF(J52:J61,5,G52:G61)+SUMIF(J52:J61,5,H52:H61)</f>
        <v>0</v>
      </c>
    </row>
    <row r="83" spans="2:4" x14ac:dyDescent="0.25">
      <c r="B83" s="171" t="s">
        <v>1774</v>
      </c>
      <c r="C83" s="171">
        <f>SUM(C78:C82)</f>
        <v>10</v>
      </c>
      <c r="D83" s="172">
        <f>SUM(D78:D82)</f>
        <v>23290.569299999999</v>
      </c>
    </row>
  </sheetData>
  <mergeCells count="3">
    <mergeCell ref="B67:C67"/>
    <mergeCell ref="D67:E67"/>
    <mergeCell ref="A1:J1"/>
  </mergeCells>
  <dataValidations disablePrompts="1" count="2">
    <dataValidation type="list" allowBlank="1" showInputMessage="1" showErrorMessage="1" prompt="Click and enter a value from the list of items" sqref="B3:B61">
      <formula1>"CADT,CALT"</formula1>
    </dataValidation>
    <dataValidation type="list" allowBlank="1" showInputMessage="1" showErrorMessage="1" prompt="Click and enter a value from the list of items" sqref="C3:C61">
      <formula1>"REGISTERED,UNREGISTERED,ON PROCESS,FOR PROCESSING (w/app),FOR PROCESSING (w/out app)"</formula1>
    </dataValidation>
  </dataValidations>
  <pageMargins left="0.23622047244094491" right="0.23622047244094491" top="0.39370078740157483" bottom="0.23622047244094491" header="0" footer="0"/>
  <pageSetup paperSize="14" scale="71"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I130"/>
  <sheetViews>
    <sheetView workbookViewId="0">
      <pane ySplit="2" topLeftCell="A30" activePane="bottomLeft" state="frozen"/>
      <selection pane="bottomLeft" activeCell="F36" sqref="F36"/>
    </sheetView>
  </sheetViews>
  <sheetFormatPr defaultColWidth="14.42578125" defaultRowHeight="15" x14ac:dyDescent="0.25"/>
  <cols>
    <col min="1" max="1" width="5.5703125" bestFit="1" customWidth="1"/>
    <col min="2" max="2" width="18.7109375" customWidth="1"/>
    <col min="3" max="3" width="23.7109375" customWidth="1"/>
    <col min="4" max="4" width="21" bestFit="1" customWidth="1"/>
    <col min="5" max="5" width="27.140625" bestFit="1" customWidth="1"/>
    <col min="6" max="6" width="70" customWidth="1"/>
    <col min="7" max="7" width="21.7109375" bestFit="1" customWidth="1"/>
    <col min="8" max="8" width="21.140625" customWidth="1"/>
    <col min="9" max="9" width="11.28515625" hidden="1" customWidth="1"/>
  </cols>
  <sheetData>
    <row r="1" spans="1:9" s="17" customFormat="1" ht="19.5" x14ac:dyDescent="0.25">
      <c r="A1" s="247" t="s">
        <v>1765</v>
      </c>
      <c r="B1" s="247"/>
      <c r="C1" s="247"/>
      <c r="D1" s="247"/>
      <c r="E1" s="247"/>
      <c r="F1" s="247"/>
      <c r="G1" s="247"/>
      <c r="H1" s="247"/>
      <c r="I1" s="247"/>
    </row>
    <row r="2" spans="1:9" s="17" customFormat="1" ht="85.5" x14ac:dyDescent="0.25">
      <c r="A2" s="19" t="s">
        <v>0</v>
      </c>
      <c r="B2" s="42" t="s">
        <v>1712</v>
      </c>
      <c r="C2" s="39" t="s">
        <v>1714</v>
      </c>
      <c r="D2" s="39" t="s">
        <v>1710</v>
      </c>
      <c r="E2" s="39" t="s">
        <v>1709</v>
      </c>
      <c r="F2" s="19" t="s">
        <v>1</v>
      </c>
      <c r="G2" s="39" t="s">
        <v>1722</v>
      </c>
      <c r="H2" s="39" t="s">
        <v>1956</v>
      </c>
      <c r="I2" s="19" t="s">
        <v>2486</v>
      </c>
    </row>
    <row r="3" spans="1:9" ht="28.5" x14ac:dyDescent="0.25">
      <c r="A3" s="57">
        <v>1</v>
      </c>
      <c r="B3" s="57" t="s">
        <v>2</v>
      </c>
      <c r="C3" s="57" t="s">
        <v>1701</v>
      </c>
      <c r="D3" s="116">
        <v>38337</v>
      </c>
      <c r="E3" s="109" t="s">
        <v>1417</v>
      </c>
      <c r="F3" s="174" t="s">
        <v>2339</v>
      </c>
      <c r="G3" s="175">
        <v>2973.1095999999998</v>
      </c>
      <c r="H3" s="109" t="s">
        <v>1374</v>
      </c>
      <c r="I3" s="187">
        <v>1</v>
      </c>
    </row>
    <row r="4" spans="1:9" ht="114" x14ac:dyDescent="0.25">
      <c r="A4" s="57">
        <v>2</v>
      </c>
      <c r="B4" s="57" t="s">
        <v>2</v>
      </c>
      <c r="C4" s="57" t="s">
        <v>1701</v>
      </c>
      <c r="D4" s="116">
        <v>39540</v>
      </c>
      <c r="E4" s="109" t="s">
        <v>1418</v>
      </c>
      <c r="F4" s="174" t="s">
        <v>1419</v>
      </c>
      <c r="G4" s="175">
        <v>74804.671499999997</v>
      </c>
      <c r="H4" s="109" t="s">
        <v>1420</v>
      </c>
      <c r="I4" s="187">
        <v>2</v>
      </c>
    </row>
    <row r="5" spans="1:9" ht="28.5" x14ac:dyDescent="0.25">
      <c r="A5" s="57">
        <v>3</v>
      </c>
      <c r="B5" s="57" t="s">
        <v>2</v>
      </c>
      <c r="C5" s="57" t="s">
        <v>1700</v>
      </c>
      <c r="D5" s="109">
        <v>2009</v>
      </c>
      <c r="E5" s="109" t="s">
        <v>1421</v>
      </c>
      <c r="F5" s="174" t="s">
        <v>1422</v>
      </c>
      <c r="G5" s="175">
        <v>23925.584599999998</v>
      </c>
      <c r="H5" s="109" t="s">
        <v>1423</v>
      </c>
      <c r="I5" s="187">
        <v>2</v>
      </c>
    </row>
    <row r="6" spans="1:9" ht="28.5" x14ac:dyDescent="0.25">
      <c r="A6" s="57">
        <v>4</v>
      </c>
      <c r="B6" s="57" t="s">
        <v>2</v>
      </c>
      <c r="C6" s="57" t="s">
        <v>1700</v>
      </c>
      <c r="D6" s="109">
        <v>2003</v>
      </c>
      <c r="E6" s="109" t="s">
        <v>1424</v>
      </c>
      <c r="F6" s="174" t="s">
        <v>2340</v>
      </c>
      <c r="G6" s="176">
        <v>5680.6280999999999</v>
      </c>
      <c r="H6" s="109" t="s">
        <v>1425</v>
      </c>
      <c r="I6" s="187">
        <v>1</v>
      </c>
    </row>
    <row r="7" spans="1:9" ht="85.5" x14ac:dyDescent="0.25">
      <c r="A7" s="57">
        <v>5</v>
      </c>
      <c r="B7" s="57" t="s">
        <v>2</v>
      </c>
      <c r="C7" s="57" t="s">
        <v>1700</v>
      </c>
      <c r="D7" s="109">
        <v>2004</v>
      </c>
      <c r="E7" s="109" t="s">
        <v>1426</v>
      </c>
      <c r="F7" s="174" t="s">
        <v>1427</v>
      </c>
      <c r="G7" s="175">
        <v>3177.1990000000001</v>
      </c>
      <c r="H7" s="109" t="s">
        <v>1428</v>
      </c>
      <c r="I7" s="187">
        <v>1</v>
      </c>
    </row>
    <row r="8" spans="1:9" ht="57" x14ac:dyDescent="0.25">
      <c r="A8" s="57">
        <v>6</v>
      </c>
      <c r="B8" s="57" t="s">
        <v>2</v>
      </c>
      <c r="C8" s="57" t="s">
        <v>1700</v>
      </c>
      <c r="D8" s="109">
        <v>2018</v>
      </c>
      <c r="E8" s="109" t="s">
        <v>1429</v>
      </c>
      <c r="F8" s="174" t="s">
        <v>1430</v>
      </c>
      <c r="G8" s="175">
        <v>29458.543699999998</v>
      </c>
      <c r="H8" s="109" t="s">
        <v>1431</v>
      </c>
      <c r="I8" s="187">
        <v>5</v>
      </c>
    </row>
    <row r="9" spans="1:9" ht="57" x14ac:dyDescent="0.25">
      <c r="A9" s="57">
        <v>7</v>
      </c>
      <c r="B9" s="57" t="s">
        <v>2</v>
      </c>
      <c r="C9" s="57" t="s">
        <v>1700</v>
      </c>
      <c r="D9" s="109">
        <v>2016</v>
      </c>
      <c r="E9" s="109" t="s">
        <v>1432</v>
      </c>
      <c r="F9" s="174" t="s">
        <v>1433</v>
      </c>
      <c r="G9" s="175">
        <v>48669.307999999997</v>
      </c>
      <c r="H9" s="109" t="s">
        <v>1434</v>
      </c>
      <c r="I9" s="187">
        <v>3</v>
      </c>
    </row>
    <row r="10" spans="1:9" ht="57" x14ac:dyDescent="0.25">
      <c r="A10" s="57">
        <v>8</v>
      </c>
      <c r="B10" s="57" t="s">
        <v>2</v>
      </c>
      <c r="C10" s="57" t="s">
        <v>1700</v>
      </c>
      <c r="D10" s="109">
        <v>2008</v>
      </c>
      <c r="E10" s="109" t="s">
        <v>1435</v>
      </c>
      <c r="F10" s="174" t="s">
        <v>1436</v>
      </c>
      <c r="G10" s="175">
        <v>15941.397199999999</v>
      </c>
      <c r="H10" s="109" t="s">
        <v>1437</v>
      </c>
      <c r="I10" s="187">
        <v>3</v>
      </c>
    </row>
    <row r="11" spans="1:9" ht="171" x14ac:dyDescent="0.25">
      <c r="A11" s="57">
        <v>9</v>
      </c>
      <c r="B11" s="57" t="s">
        <v>2</v>
      </c>
      <c r="C11" s="57" t="s">
        <v>1700</v>
      </c>
      <c r="D11" s="109">
        <v>2007</v>
      </c>
      <c r="E11" s="109" t="s">
        <v>1438</v>
      </c>
      <c r="F11" s="174" t="s">
        <v>1439</v>
      </c>
      <c r="G11" s="175">
        <v>88184.182400000005</v>
      </c>
      <c r="H11" s="109" t="s">
        <v>1440</v>
      </c>
      <c r="I11" s="187">
        <v>2</v>
      </c>
    </row>
    <row r="12" spans="1:9" ht="28.5" x14ac:dyDescent="0.25">
      <c r="A12" s="57">
        <v>10</v>
      </c>
      <c r="B12" s="57" t="s">
        <v>2</v>
      </c>
      <c r="C12" s="57" t="s">
        <v>1700</v>
      </c>
      <c r="D12" s="109">
        <v>2010</v>
      </c>
      <c r="E12" s="109" t="s">
        <v>1441</v>
      </c>
      <c r="F12" s="174" t="s">
        <v>1442</v>
      </c>
      <c r="G12" s="175">
        <v>75135.616399999999</v>
      </c>
      <c r="H12" s="109" t="s">
        <v>1443</v>
      </c>
      <c r="I12" s="187">
        <v>3</v>
      </c>
    </row>
    <row r="13" spans="1:9" ht="28.5" x14ac:dyDescent="0.25">
      <c r="A13" s="57">
        <v>11</v>
      </c>
      <c r="B13" s="57" t="s">
        <v>2</v>
      </c>
      <c r="C13" s="57" t="s">
        <v>1700</v>
      </c>
      <c r="D13" s="109">
        <v>2009</v>
      </c>
      <c r="E13" s="109" t="s">
        <v>1444</v>
      </c>
      <c r="F13" s="174" t="s">
        <v>1445</v>
      </c>
      <c r="G13" s="175">
        <v>4533.3191999999999</v>
      </c>
      <c r="H13" s="109" t="s">
        <v>1349</v>
      </c>
      <c r="I13" s="187">
        <v>3</v>
      </c>
    </row>
    <row r="14" spans="1:9" ht="28.5" x14ac:dyDescent="0.25">
      <c r="A14" s="57">
        <v>12</v>
      </c>
      <c r="B14" s="57" t="s">
        <v>2</v>
      </c>
      <c r="C14" s="57" t="s">
        <v>1700</v>
      </c>
      <c r="D14" s="109">
        <v>2010</v>
      </c>
      <c r="E14" s="109" t="s">
        <v>1446</v>
      </c>
      <c r="F14" s="174" t="s">
        <v>1447</v>
      </c>
      <c r="G14" s="176">
        <v>40981.658300000003</v>
      </c>
      <c r="H14" s="109" t="s">
        <v>1448</v>
      </c>
      <c r="I14" s="187">
        <v>3</v>
      </c>
    </row>
    <row r="15" spans="1:9" ht="28.5" x14ac:dyDescent="0.25">
      <c r="A15" s="57">
        <v>13</v>
      </c>
      <c r="B15" s="57" t="s">
        <v>2</v>
      </c>
      <c r="C15" s="57" t="s">
        <v>1700</v>
      </c>
      <c r="D15" s="109">
        <v>2008</v>
      </c>
      <c r="E15" s="109" t="s">
        <v>1449</v>
      </c>
      <c r="F15" s="174" t="s">
        <v>1450</v>
      </c>
      <c r="G15" s="175">
        <v>5320.23</v>
      </c>
      <c r="H15" s="109" t="s">
        <v>1451</v>
      </c>
      <c r="I15" s="187">
        <v>1</v>
      </c>
    </row>
    <row r="16" spans="1:9" ht="28.5" x14ac:dyDescent="0.25">
      <c r="A16" s="57">
        <v>14</v>
      </c>
      <c r="B16" s="57" t="s">
        <v>2</v>
      </c>
      <c r="C16" s="57" t="s">
        <v>1700</v>
      </c>
      <c r="D16" s="109">
        <v>2014</v>
      </c>
      <c r="E16" s="109" t="s">
        <v>1452</v>
      </c>
      <c r="F16" s="177" t="s">
        <v>1453</v>
      </c>
      <c r="G16" s="175">
        <v>2642.2354</v>
      </c>
      <c r="H16" s="109" t="s">
        <v>1074</v>
      </c>
      <c r="I16" s="187">
        <v>1</v>
      </c>
    </row>
    <row r="17" spans="1:9" ht="42.75" x14ac:dyDescent="0.25">
      <c r="A17" s="57">
        <v>15</v>
      </c>
      <c r="B17" s="57" t="s">
        <v>2</v>
      </c>
      <c r="C17" s="57" t="s">
        <v>1700</v>
      </c>
      <c r="D17" s="109">
        <v>2014</v>
      </c>
      <c r="E17" s="109" t="s">
        <v>1454</v>
      </c>
      <c r="F17" s="177" t="s">
        <v>1455</v>
      </c>
      <c r="G17" s="175">
        <v>43811.192199999998</v>
      </c>
      <c r="H17" s="109" t="s">
        <v>1456</v>
      </c>
      <c r="I17" s="187">
        <v>2</v>
      </c>
    </row>
    <row r="18" spans="1:9" ht="28.5" x14ac:dyDescent="0.25">
      <c r="A18" s="57">
        <v>16</v>
      </c>
      <c r="B18" s="57" t="s">
        <v>2</v>
      </c>
      <c r="C18" s="57" t="s">
        <v>1700</v>
      </c>
      <c r="D18" s="109">
        <v>2009</v>
      </c>
      <c r="E18" s="109" t="s">
        <v>1457</v>
      </c>
      <c r="F18" s="174" t="s">
        <v>1458</v>
      </c>
      <c r="G18" s="176">
        <v>5153.2092000000002</v>
      </c>
      <c r="H18" s="109" t="s">
        <v>1074</v>
      </c>
      <c r="I18" s="187">
        <v>1</v>
      </c>
    </row>
    <row r="19" spans="1:9" ht="28.5" x14ac:dyDescent="0.25">
      <c r="A19" s="57">
        <v>17</v>
      </c>
      <c r="B19" s="57" t="s">
        <v>2</v>
      </c>
      <c r="C19" s="57" t="s">
        <v>1700</v>
      </c>
      <c r="D19" s="109">
        <v>2009</v>
      </c>
      <c r="E19" s="109" t="s">
        <v>1459</v>
      </c>
      <c r="F19" s="174" t="s">
        <v>1460</v>
      </c>
      <c r="G19" s="175">
        <v>26994.215800000002</v>
      </c>
      <c r="H19" s="109" t="s">
        <v>1461</v>
      </c>
      <c r="I19" s="187">
        <v>4</v>
      </c>
    </row>
    <row r="20" spans="1:9" ht="171" x14ac:dyDescent="0.25">
      <c r="A20" s="57">
        <v>18</v>
      </c>
      <c r="B20" s="57" t="s">
        <v>2</v>
      </c>
      <c r="C20" s="57" t="s">
        <v>1700</v>
      </c>
      <c r="D20" s="109">
        <v>2018</v>
      </c>
      <c r="E20" s="109" t="s">
        <v>1462</v>
      </c>
      <c r="F20" s="174" t="s">
        <v>1463</v>
      </c>
      <c r="G20" s="175">
        <v>40350.3056</v>
      </c>
      <c r="H20" s="109" t="s">
        <v>1464</v>
      </c>
      <c r="I20" s="187">
        <v>1</v>
      </c>
    </row>
    <row r="21" spans="1:9" ht="57" x14ac:dyDescent="0.25">
      <c r="A21" s="57">
        <v>19</v>
      </c>
      <c r="B21" s="57" t="s">
        <v>2</v>
      </c>
      <c r="C21" s="57" t="s">
        <v>1700</v>
      </c>
      <c r="D21" s="109">
        <v>2013</v>
      </c>
      <c r="E21" s="109" t="s">
        <v>1465</v>
      </c>
      <c r="F21" s="174" t="s">
        <v>1466</v>
      </c>
      <c r="G21" s="175">
        <v>13751.2966</v>
      </c>
      <c r="H21" s="109" t="s">
        <v>1467</v>
      </c>
      <c r="I21" s="187">
        <v>1</v>
      </c>
    </row>
    <row r="22" spans="1:9" ht="57" x14ac:dyDescent="0.25">
      <c r="A22" s="57">
        <v>20</v>
      </c>
      <c r="B22" s="57" t="s">
        <v>2</v>
      </c>
      <c r="C22" s="57" t="s">
        <v>1700</v>
      </c>
      <c r="D22" s="109">
        <v>2013</v>
      </c>
      <c r="E22" s="109" t="s">
        <v>1468</v>
      </c>
      <c r="F22" s="177" t="s">
        <v>1469</v>
      </c>
      <c r="G22" s="175">
        <v>3377.8274999999999</v>
      </c>
      <c r="H22" s="109" t="s">
        <v>1461</v>
      </c>
      <c r="I22" s="187">
        <v>4</v>
      </c>
    </row>
    <row r="23" spans="1:9" ht="57" x14ac:dyDescent="0.25">
      <c r="A23" s="57">
        <v>21</v>
      </c>
      <c r="B23" s="57" t="s">
        <v>2</v>
      </c>
      <c r="C23" s="57" t="s">
        <v>1700</v>
      </c>
      <c r="D23" s="109">
        <v>2009</v>
      </c>
      <c r="E23" s="109" t="s">
        <v>1470</v>
      </c>
      <c r="F23" s="177" t="s">
        <v>1471</v>
      </c>
      <c r="G23" s="175">
        <v>4936.8176999999996</v>
      </c>
      <c r="H23" s="109" t="s">
        <v>1472</v>
      </c>
      <c r="I23" s="187">
        <v>3</v>
      </c>
    </row>
    <row r="24" spans="1:9" ht="28.5" x14ac:dyDescent="0.25">
      <c r="A24" s="57">
        <v>22</v>
      </c>
      <c r="B24" s="57" t="s">
        <v>2</v>
      </c>
      <c r="C24" s="57" t="s">
        <v>1700</v>
      </c>
      <c r="D24" s="109">
        <v>2014</v>
      </c>
      <c r="E24" s="109" t="s">
        <v>1473</v>
      </c>
      <c r="F24" s="177" t="s">
        <v>1474</v>
      </c>
      <c r="G24" s="175">
        <v>815.11040000000003</v>
      </c>
      <c r="H24" s="109" t="s">
        <v>1349</v>
      </c>
      <c r="I24" s="187">
        <v>4</v>
      </c>
    </row>
    <row r="25" spans="1:9" ht="57" x14ac:dyDescent="0.25">
      <c r="A25" s="57">
        <v>23</v>
      </c>
      <c r="B25" s="57" t="s">
        <v>2</v>
      </c>
      <c r="C25" s="57" t="s">
        <v>1700</v>
      </c>
      <c r="D25" s="109">
        <v>2013</v>
      </c>
      <c r="E25" s="109" t="s">
        <v>1475</v>
      </c>
      <c r="F25" s="177" t="s">
        <v>1476</v>
      </c>
      <c r="G25" s="175">
        <v>5379.5931</v>
      </c>
      <c r="H25" s="109" t="s">
        <v>1477</v>
      </c>
      <c r="I25" s="187">
        <v>3</v>
      </c>
    </row>
    <row r="26" spans="1:9" ht="42.75" x14ac:dyDescent="0.25">
      <c r="A26" s="57">
        <v>24</v>
      </c>
      <c r="B26" s="57" t="s">
        <v>2</v>
      </c>
      <c r="C26" s="57" t="s">
        <v>1700</v>
      </c>
      <c r="D26" s="109">
        <v>2014</v>
      </c>
      <c r="E26" s="109" t="s">
        <v>1478</v>
      </c>
      <c r="F26" s="177" t="s">
        <v>1479</v>
      </c>
      <c r="G26" s="175">
        <v>3999.0210000000002</v>
      </c>
      <c r="H26" s="109" t="s">
        <v>1480</v>
      </c>
      <c r="I26" s="187">
        <v>1</v>
      </c>
    </row>
    <row r="27" spans="1:9" ht="57" x14ac:dyDescent="0.25">
      <c r="A27" s="57">
        <v>25</v>
      </c>
      <c r="B27" s="57" t="s">
        <v>2</v>
      </c>
      <c r="C27" s="57" t="s">
        <v>1700</v>
      </c>
      <c r="D27" s="109">
        <v>2015</v>
      </c>
      <c r="E27" s="109" t="s">
        <v>1481</v>
      </c>
      <c r="F27" s="178" t="s">
        <v>2485</v>
      </c>
      <c r="G27" s="175">
        <v>30781.809300000001</v>
      </c>
      <c r="H27" s="109" t="s">
        <v>1385</v>
      </c>
      <c r="I27" s="187">
        <v>2</v>
      </c>
    </row>
    <row r="28" spans="1:9" ht="85.5" x14ac:dyDescent="0.25">
      <c r="A28" s="57">
        <v>26</v>
      </c>
      <c r="B28" s="57" t="s">
        <v>2</v>
      </c>
      <c r="C28" s="57" t="s">
        <v>1700</v>
      </c>
      <c r="D28" s="109">
        <v>2018</v>
      </c>
      <c r="E28" s="109" t="s">
        <v>1482</v>
      </c>
      <c r="F28" s="177" t="s">
        <v>1483</v>
      </c>
      <c r="G28" s="175">
        <v>7035.0192999999999</v>
      </c>
      <c r="H28" s="109" t="s">
        <v>1484</v>
      </c>
      <c r="I28" s="187">
        <v>4</v>
      </c>
    </row>
    <row r="29" spans="1:9" ht="185.25" x14ac:dyDescent="0.25">
      <c r="A29" s="57">
        <v>27</v>
      </c>
      <c r="B29" s="57" t="s">
        <v>2</v>
      </c>
      <c r="C29" s="57" t="s">
        <v>1700</v>
      </c>
      <c r="D29" s="109">
        <v>2016</v>
      </c>
      <c r="E29" s="109" t="s">
        <v>1485</v>
      </c>
      <c r="F29" s="177" t="s">
        <v>1486</v>
      </c>
      <c r="G29" s="175">
        <v>36457.201300000001</v>
      </c>
      <c r="H29" s="109" t="s">
        <v>1487</v>
      </c>
      <c r="I29" s="187">
        <v>1</v>
      </c>
    </row>
    <row r="30" spans="1:9" ht="42.75" x14ac:dyDescent="0.25">
      <c r="A30" s="57">
        <v>28</v>
      </c>
      <c r="B30" s="57" t="s">
        <v>2</v>
      </c>
      <c r="C30" s="57" t="s">
        <v>1700</v>
      </c>
      <c r="D30" s="109">
        <v>2015</v>
      </c>
      <c r="E30" s="109" t="s">
        <v>1488</v>
      </c>
      <c r="F30" s="177" t="s">
        <v>1489</v>
      </c>
      <c r="G30" s="179">
        <v>2648.0248000000001</v>
      </c>
      <c r="H30" s="109" t="s">
        <v>1385</v>
      </c>
      <c r="I30" s="187">
        <v>3</v>
      </c>
    </row>
    <row r="31" spans="1:9" ht="28.5" x14ac:dyDescent="0.25">
      <c r="A31" s="57">
        <v>29</v>
      </c>
      <c r="B31" s="57" t="s">
        <v>2</v>
      </c>
      <c r="C31" s="57" t="s">
        <v>1700</v>
      </c>
      <c r="D31" s="109">
        <v>2018</v>
      </c>
      <c r="E31" s="109" t="s">
        <v>1490</v>
      </c>
      <c r="F31" s="174" t="s">
        <v>1491</v>
      </c>
      <c r="G31" s="109">
        <v>716.0711</v>
      </c>
      <c r="H31" s="109" t="s">
        <v>1492</v>
      </c>
      <c r="I31" s="187">
        <v>1</v>
      </c>
    </row>
    <row r="32" spans="1:9" ht="42.75" x14ac:dyDescent="0.25">
      <c r="A32" s="57">
        <v>30</v>
      </c>
      <c r="B32" s="57" t="s">
        <v>2</v>
      </c>
      <c r="C32" s="57" t="s">
        <v>1700</v>
      </c>
      <c r="D32" s="109">
        <v>2015</v>
      </c>
      <c r="E32" s="109" t="s">
        <v>1493</v>
      </c>
      <c r="F32" s="174" t="s">
        <v>1494</v>
      </c>
      <c r="G32" s="175">
        <v>3999.6206999999999</v>
      </c>
      <c r="H32" s="109" t="s">
        <v>1495</v>
      </c>
      <c r="I32" s="187">
        <v>3</v>
      </c>
    </row>
    <row r="33" spans="1:9" ht="28.5" x14ac:dyDescent="0.25">
      <c r="A33" s="57">
        <v>31</v>
      </c>
      <c r="B33" s="57" t="s">
        <v>2</v>
      </c>
      <c r="C33" s="57" t="s">
        <v>1700</v>
      </c>
      <c r="D33" s="109">
        <v>2018</v>
      </c>
      <c r="E33" s="109" t="s">
        <v>1496</v>
      </c>
      <c r="F33" s="174" t="s">
        <v>1497</v>
      </c>
      <c r="G33" s="175">
        <v>7893.1130000000003</v>
      </c>
      <c r="H33" s="109" t="s">
        <v>1472</v>
      </c>
      <c r="I33" s="187">
        <v>3</v>
      </c>
    </row>
    <row r="34" spans="1:9" ht="42.75" x14ac:dyDescent="0.25">
      <c r="A34" s="57">
        <v>32</v>
      </c>
      <c r="B34" s="57" t="s">
        <v>2</v>
      </c>
      <c r="C34" s="57" t="s">
        <v>1700</v>
      </c>
      <c r="D34" s="109">
        <v>2018</v>
      </c>
      <c r="E34" s="109" t="s">
        <v>1498</v>
      </c>
      <c r="F34" s="174" t="s">
        <v>1499</v>
      </c>
      <c r="G34" s="175">
        <v>15102.281199999999</v>
      </c>
      <c r="H34" s="109" t="s">
        <v>1492</v>
      </c>
      <c r="I34" s="187">
        <v>1</v>
      </c>
    </row>
    <row r="35" spans="1:9" ht="28.5" x14ac:dyDescent="0.25">
      <c r="A35" s="57">
        <v>33</v>
      </c>
      <c r="B35" s="57" t="s">
        <v>2</v>
      </c>
      <c r="C35" s="57" t="s">
        <v>1700</v>
      </c>
      <c r="D35" s="109">
        <v>2017</v>
      </c>
      <c r="E35" s="109" t="s">
        <v>1500</v>
      </c>
      <c r="F35" s="177" t="s">
        <v>1501</v>
      </c>
      <c r="G35" s="175">
        <v>1253.5658000000001</v>
      </c>
      <c r="H35" s="109" t="s">
        <v>1502</v>
      </c>
      <c r="I35" s="187">
        <v>4</v>
      </c>
    </row>
    <row r="36" spans="1:9" ht="28.5" x14ac:dyDescent="0.25">
      <c r="A36" s="57">
        <v>34</v>
      </c>
      <c r="B36" s="57" t="s">
        <v>2</v>
      </c>
      <c r="C36" s="57" t="s">
        <v>1700</v>
      </c>
      <c r="D36" s="109">
        <v>2019</v>
      </c>
      <c r="E36" s="34" t="s">
        <v>1503</v>
      </c>
      <c r="F36" s="174" t="s">
        <v>1504</v>
      </c>
      <c r="G36" s="109">
        <v>701.09559999999999</v>
      </c>
      <c r="H36" s="109" t="s">
        <v>1505</v>
      </c>
      <c r="I36" s="187">
        <v>1</v>
      </c>
    </row>
    <row r="37" spans="1:9" ht="28.5" x14ac:dyDescent="0.25">
      <c r="A37" s="57">
        <v>35</v>
      </c>
      <c r="B37" s="57" t="s">
        <v>2</v>
      </c>
      <c r="C37" s="57" t="s">
        <v>1700</v>
      </c>
      <c r="D37" s="109">
        <v>2019</v>
      </c>
      <c r="E37" s="109" t="s">
        <v>1506</v>
      </c>
      <c r="F37" s="177" t="s">
        <v>1507</v>
      </c>
      <c r="G37" s="175">
        <v>1707.8768</v>
      </c>
      <c r="H37" s="109" t="s">
        <v>1349</v>
      </c>
      <c r="I37" s="187">
        <v>3</v>
      </c>
    </row>
    <row r="38" spans="1:9" ht="28.5" x14ac:dyDescent="0.25">
      <c r="A38" s="57">
        <v>36</v>
      </c>
      <c r="B38" s="57" t="s">
        <v>2</v>
      </c>
      <c r="C38" s="109" t="s">
        <v>385</v>
      </c>
      <c r="D38" s="109"/>
      <c r="E38" s="109"/>
      <c r="F38" s="174" t="s">
        <v>1508</v>
      </c>
      <c r="G38" s="109">
        <v>147.55019999999999</v>
      </c>
      <c r="H38" s="109"/>
      <c r="I38" s="187">
        <v>3</v>
      </c>
    </row>
    <row r="39" spans="1:9" ht="57" x14ac:dyDescent="0.25">
      <c r="A39" s="57">
        <v>37</v>
      </c>
      <c r="B39" s="57" t="s">
        <v>2</v>
      </c>
      <c r="C39" s="109" t="s">
        <v>385</v>
      </c>
      <c r="D39" s="109"/>
      <c r="E39" s="109"/>
      <c r="F39" s="177" t="s">
        <v>1509</v>
      </c>
      <c r="G39" s="180">
        <v>18356.82</v>
      </c>
      <c r="H39" s="181" t="s">
        <v>1120</v>
      </c>
      <c r="I39" s="187">
        <v>1</v>
      </c>
    </row>
    <row r="40" spans="1:9" x14ac:dyDescent="0.25">
      <c r="A40" s="57">
        <v>38</v>
      </c>
      <c r="B40" s="57" t="s">
        <v>2</v>
      </c>
      <c r="C40" s="109" t="s">
        <v>385</v>
      </c>
      <c r="D40" s="109"/>
      <c r="E40" s="109"/>
      <c r="F40" s="177" t="s">
        <v>1510</v>
      </c>
      <c r="G40" s="180">
        <v>6467.43</v>
      </c>
      <c r="H40" s="181" t="s">
        <v>1385</v>
      </c>
      <c r="I40" s="187">
        <v>4</v>
      </c>
    </row>
    <row r="41" spans="1:9" ht="42.75" x14ac:dyDescent="0.25">
      <c r="A41" s="57">
        <v>39</v>
      </c>
      <c r="B41" s="57" t="s">
        <v>2</v>
      </c>
      <c r="C41" s="109" t="s">
        <v>385</v>
      </c>
      <c r="D41" s="109"/>
      <c r="E41" s="109"/>
      <c r="F41" s="177" t="s">
        <v>1511</v>
      </c>
      <c r="G41" s="180">
        <v>3247.2269999999999</v>
      </c>
      <c r="H41" s="181" t="s">
        <v>1349</v>
      </c>
      <c r="I41" s="187">
        <v>3</v>
      </c>
    </row>
    <row r="42" spans="1:9" ht="57" x14ac:dyDescent="0.25">
      <c r="A42" s="57">
        <v>40</v>
      </c>
      <c r="B42" s="57" t="s">
        <v>2</v>
      </c>
      <c r="C42" s="109" t="s">
        <v>385</v>
      </c>
      <c r="D42" s="109"/>
      <c r="E42" s="109"/>
      <c r="F42" s="177" t="s">
        <v>1512</v>
      </c>
      <c r="G42" s="180">
        <v>22311.027399999999</v>
      </c>
      <c r="H42" s="181" t="s">
        <v>1385</v>
      </c>
      <c r="I42" s="187">
        <v>2</v>
      </c>
    </row>
    <row r="43" spans="1:9" ht="57" x14ac:dyDescent="0.25">
      <c r="A43" s="57">
        <v>41</v>
      </c>
      <c r="B43" s="57" t="s">
        <v>2</v>
      </c>
      <c r="C43" s="109" t="s">
        <v>385</v>
      </c>
      <c r="D43" s="109"/>
      <c r="E43" s="109"/>
      <c r="F43" s="177" t="s">
        <v>1513</v>
      </c>
      <c r="G43" s="180">
        <v>201880</v>
      </c>
      <c r="H43" s="181" t="s">
        <v>1514</v>
      </c>
      <c r="I43" s="187">
        <v>5</v>
      </c>
    </row>
    <row r="44" spans="1:9" ht="42.75" x14ac:dyDescent="0.25">
      <c r="A44" s="57">
        <v>42</v>
      </c>
      <c r="B44" s="57" t="s">
        <v>2</v>
      </c>
      <c r="C44" s="109" t="s">
        <v>385</v>
      </c>
      <c r="D44" s="109"/>
      <c r="E44" s="109"/>
      <c r="F44" s="177" t="s">
        <v>1515</v>
      </c>
      <c r="G44" s="180">
        <v>18452.632900000001</v>
      </c>
      <c r="H44" s="181" t="s">
        <v>1434</v>
      </c>
      <c r="I44" s="187">
        <v>1</v>
      </c>
    </row>
    <row r="45" spans="1:9" ht="28.5" x14ac:dyDescent="0.25">
      <c r="A45" s="57">
        <v>43</v>
      </c>
      <c r="B45" s="57" t="s">
        <v>2</v>
      </c>
      <c r="C45" s="109" t="s">
        <v>385</v>
      </c>
      <c r="D45" s="109"/>
      <c r="E45" s="109"/>
      <c r="F45" s="177" t="s">
        <v>1516</v>
      </c>
      <c r="G45" s="180">
        <v>4641.3891999999996</v>
      </c>
      <c r="H45" s="181" t="s">
        <v>1461</v>
      </c>
      <c r="I45" s="187">
        <v>4</v>
      </c>
    </row>
    <row r="46" spans="1:9" x14ac:dyDescent="0.25">
      <c r="A46" s="57">
        <v>44</v>
      </c>
      <c r="B46" s="57" t="s">
        <v>2</v>
      </c>
      <c r="C46" s="109" t="s">
        <v>385</v>
      </c>
      <c r="D46" s="109"/>
      <c r="E46" s="109"/>
      <c r="F46" s="177" t="s">
        <v>1517</v>
      </c>
      <c r="G46" s="180">
        <v>928</v>
      </c>
      <c r="H46" s="181" t="s">
        <v>1385</v>
      </c>
      <c r="I46" s="187">
        <v>3</v>
      </c>
    </row>
    <row r="47" spans="1:9" ht="28.5" x14ac:dyDescent="0.25">
      <c r="A47" s="57">
        <v>45</v>
      </c>
      <c r="B47" s="57" t="s">
        <v>2</v>
      </c>
      <c r="C47" s="109" t="s">
        <v>385</v>
      </c>
      <c r="D47" s="109"/>
      <c r="E47" s="109"/>
      <c r="F47" s="177" t="s">
        <v>1518</v>
      </c>
      <c r="G47" s="182">
        <v>11000</v>
      </c>
      <c r="H47" s="109" t="s">
        <v>1484</v>
      </c>
      <c r="I47" s="187">
        <v>4</v>
      </c>
    </row>
    <row r="48" spans="1:9" ht="42.75" x14ac:dyDescent="0.25">
      <c r="A48" s="57">
        <v>46</v>
      </c>
      <c r="B48" s="57" t="s">
        <v>2</v>
      </c>
      <c r="C48" s="109" t="s">
        <v>1713</v>
      </c>
      <c r="D48" s="109"/>
      <c r="E48" s="109"/>
      <c r="F48" s="177" t="s">
        <v>1519</v>
      </c>
      <c r="G48" s="58">
        <v>46220.68</v>
      </c>
      <c r="H48" s="57" t="s">
        <v>1520</v>
      </c>
      <c r="I48" s="187">
        <v>4</v>
      </c>
    </row>
    <row r="49" spans="1:9" ht="28.5" x14ac:dyDescent="0.25">
      <c r="A49" s="57">
        <v>47</v>
      </c>
      <c r="B49" s="57" t="s">
        <v>2</v>
      </c>
      <c r="C49" s="109" t="s">
        <v>1713</v>
      </c>
      <c r="D49" s="109"/>
      <c r="E49" s="109"/>
      <c r="F49" s="177" t="s">
        <v>1521</v>
      </c>
      <c r="G49" s="58">
        <v>4017.65</v>
      </c>
      <c r="H49" s="57" t="s">
        <v>1522</v>
      </c>
      <c r="I49" s="187">
        <v>4</v>
      </c>
    </row>
    <row r="50" spans="1:9" ht="28.5" x14ac:dyDescent="0.25">
      <c r="A50" s="57">
        <v>48</v>
      </c>
      <c r="B50" s="57" t="s">
        <v>2</v>
      </c>
      <c r="C50" s="109" t="s">
        <v>1713</v>
      </c>
      <c r="D50" s="109"/>
      <c r="E50" s="109"/>
      <c r="F50" s="177" t="s">
        <v>1523</v>
      </c>
      <c r="G50" s="157">
        <v>12429</v>
      </c>
      <c r="H50" s="57" t="s">
        <v>2067</v>
      </c>
      <c r="I50" s="187">
        <v>4</v>
      </c>
    </row>
    <row r="51" spans="1:9" x14ac:dyDescent="0.25">
      <c r="A51" s="57">
        <v>49</v>
      </c>
      <c r="B51" s="57" t="s">
        <v>2</v>
      </c>
      <c r="C51" s="109" t="s">
        <v>1713</v>
      </c>
      <c r="D51" s="109"/>
      <c r="E51" s="109"/>
      <c r="F51" s="177" t="s">
        <v>1524</v>
      </c>
      <c r="G51" s="157">
        <v>4598</v>
      </c>
      <c r="H51" s="57" t="s">
        <v>1472</v>
      </c>
      <c r="I51" s="187">
        <v>4</v>
      </c>
    </row>
    <row r="52" spans="1:9" ht="42.75" x14ac:dyDescent="0.25">
      <c r="A52" s="57">
        <v>50</v>
      </c>
      <c r="B52" s="57" t="s">
        <v>2</v>
      </c>
      <c r="C52" s="109" t="s">
        <v>1713</v>
      </c>
      <c r="D52" s="109"/>
      <c r="E52" s="109"/>
      <c r="F52" s="177" t="s">
        <v>1526</v>
      </c>
      <c r="G52" s="58">
        <v>16263.57</v>
      </c>
      <c r="H52" s="57" t="s">
        <v>1527</v>
      </c>
      <c r="I52" s="187">
        <v>2</v>
      </c>
    </row>
    <row r="53" spans="1:9" ht="28.5" x14ac:dyDescent="0.25">
      <c r="A53" s="57">
        <v>51</v>
      </c>
      <c r="B53" s="57" t="s">
        <v>2</v>
      </c>
      <c r="C53" s="109" t="s">
        <v>1713</v>
      </c>
      <c r="D53" s="109"/>
      <c r="E53" s="109"/>
      <c r="F53" s="177" t="s">
        <v>1528</v>
      </c>
      <c r="G53" s="157">
        <v>5000</v>
      </c>
      <c r="H53" s="57" t="s">
        <v>1385</v>
      </c>
      <c r="I53" s="187">
        <v>4</v>
      </c>
    </row>
    <row r="54" spans="1:9" ht="28.5" x14ac:dyDescent="0.25">
      <c r="A54" s="57">
        <v>52</v>
      </c>
      <c r="B54" s="57" t="s">
        <v>2</v>
      </c>
      <c r="C54" s="109" t="s">
        <v>1713</v>
      </c>
      <c r="D54" s="109"/>
      <c r="E54" s="109"/>
      <c r="F54" s="177" t="s">
        <v>1529</v>
      </c>
      <c r="G54" s="157">
        <v>5000</v>
      </c>
      <c r="H54" s="57" t="s">
        <v>1484</v>
      </c>
      <c r="I54" s="187">
        <v>4</v>
      </c>
    </row>
    <row r="55" spans="1:9" ht="42.75" x14ac:dyDescent="0.25">
      <c r="A55" s="57">
        <v>53</v>
      </c>
      <c r="B55" s="57" t="s">
        <v>2</v>
      </c>
      <c r="C55" s="109" t="s">
        <v>1713</v>
      </c>
      <c r="D55" s="109"/>
      <c r="E55" s="109"/>
      <c r="F55" s="177" t="s">
        <v>1530</v>
      </c>
      <c r="G55" s="58">
        <v>11000</v>
      </c>
      <c r="H55" s="57" t="s">
        <v>1484</v>
      </c>
      <c r="I55" s="187">
        <v>4</v>
      </c>
    </row>
    <row r="56" spans="1:9" ht="28.5" x14ac:dyDescent="0.25">
      <c r="A56" s="57">
        <v>54</v>
      </c>
      <c r="B56" s="57" t="s">
        <v>2</v>
      </c>
      <c r="C56" s="109" t="s">
        <v>1713</v>
      </c>
      <c r="D56" s="109"/>
      <c r="E56" s="109"/>
      <c r="F56" s="177" t="s">
        <v>1531</v>
      </c>
      <c r="G56" s="157">
        <v>1434.6819</v>
      </c>
      <c r="H56" s="57" t="s">
        <v>1385</v>
      </c>
      <c r="I56" s="187">
        <v>3</v>
      </c>
    </row>
    <row r="57" spans="1:9" ht="28.5" x14ac:dyDescent="0.25">
      <c r="A57" s="57">
        <v>55</v>
      </c>
      <c r="B57" s="57" t="s">
        <v>2</v>
      </c>
      <c r="C57" s="109" t="s">
        <v>1713</v>
      </c>
      <c r="D57" s="109"/>
      <c r="E57" s="109"/>
      <c r="F57" s="177" t="s">
        <v>1532</v>
      </c>
      <c r="G57" s="157">
        <v>5500</v>
      </c>
      <c r="H57" s="57" t="s">
        <v>1374</v>
      </c>
      <c r="I57" s="187">
        <v>1</v>
      </c>
    </row>
    <row r="58" spans="1:9" ht="28.5" x14ac:dyDescent="0.25">
      <c r="A58" s="57">
        <v>56</v>
      </c>
      <c r="B58" s="57" t="s">
        <v>2</v>
      </c>
      <c r="C58" s="109" t="s">
        <v>1713</v>
      </c>
      <c r="D58" s="109"/>
      <c r="E58" s="109"/>
      <c r="F58" s="177" t="s">
        <v>1533</v>
      </c>
      <c r="G58" s="58">
        <v>1011.97</v>
      </c>
      <c r="H58" s="57" t="s">
        <v>1349</v>
      </c>
      <c r="I58" s="187">
        <v>1</v>
      </c>
    </row>
    <row r="59" spans="1:9" x14ac:dyDescent="0.25">
      <c r="A59" s="57">
        <v>57</v>
      </c>
      <c r="B59" s="57" t="s">
        <v>2</v>
      </c>
      <c r="C59" s="109" t="s">
        <v>1713</v>
      </c>
      <c r="D59" s="109"/>
      <c r="E59" s="109"/>
      <c r="F59" s="177" t="s">
        <v>1534</v>
      </c>
      <c r="G59" s="58">
        <v>1500</v>
      </c>
      <c r="H59" s="57" t="s">
        <v>1385</v>
      </c>
      <c r="I59" s="187">
        <v>3</v>
      </c>
    </row>
    <row r="60" spans="1:9" x14ac:dyDescent="0.25">
      <c r="A60" s="57">
        <v>58</v>
      </c>
      <c r="B60" s="57" t="s">
        <v>2</v>
      </c>
      <c r="C60" s="109" t="s">
        <v>1713</v>
      </c>
      <c r="D60" s="109"/>
      <c r="E60" s="109"/>
      <c r="F60" s="177" t="s">
        <v>1535</v>
      </c>
      <c r="G60" s="57">
        <v>696.49789999999996</v>
      </c>
      <c r="H60" s="57" t="s">
        <v>1074</v>
      </c>
      <c r="I60" s="187">
        <v>1</v>
      </c>
    </row>
    <row r="61" spans="1:9" ht="28.5" x14ac:dyDescent="0.25">
      <c r="A61" s="57">
        <v>59</v>
      </c>
      <c r="B61" s="57" t="s">
        <v>2</v>
      </c>
      <c r="C61" s="109" t="s">
        <v>1713</v>
      </c>
      <c r="D61" s="109"/>
      <c r="E61" s="109"/>
      <c r="F61" s="177" t="s">
        <v>1536</v>
      </c>
      <c r="G61" s="58">
        <v>6231.4</v>
      </c>
      <c r="H61" s="57" t="s">
        <v>1522</v>
      </c>
      <c r="I61" s="187">
        <v>4</v>
      </c>
    </row>
    <row r="62" spans="1:9" ht="28.5" x14ac:dyDescent="0.25">
      <c r="A62" s="57">
        <v>60</v>
      </c>
      <c r="B62" s="57" t="s">
        <v>2</v>
      </c>
      <c r="C62" s="109" t="s">
        <v>1713</v>
      </c>
      <c r="D62" s="109"/>
      <c r="E62" s="109"/>
      <c r="F62" s="177" t="s">
        <v>1537</v>
      </c>
      <c r="G62" s="58">
        <v>1446</v>
      </c>
      <c r="H62" s="57" t="s">
        <v>1480</v>
      </c>
      <c r="I62" s="187">
        <v>1</v>
      </c>
    </row>
    <row r="63" spans="1:9" ht="28.5" x14ac:dyDescent="0.25">
      <c r="A63" s="57">
        <v>61</v>
      </c>
      <c r="B63" s="109" t="s">
        <v>64</v>
      </c>
      <c r="C63" s="109" t="s">
        <v>1701</v>
      </c>
      <c r="D63" s="183">
        <v>38708</v>
      </c>
      <c r="E63" s="109" t="s">
        <v>1751</v>
      </c>
      <c r="F63" s="177" t="s">
        <v>1538</v>
      </c>
      <c r="G63" s="180">
        <v>104.9499</v>
      </c>
      <c r="H63" s="181" t="s">
        <v>1539</v>
      </c>
      <c r="I63" s="187">
        <v>3</v>
      </c>
    </row>
    <row r="64" spans="1:9" ht="28.5" x14ac:dyDescent="0.25">
      <c r="A64" s="57">
        <v>62</v>
      </c>
      <c r="B64" s="109" t="s">
        <v>64</v>
      </c>
      <c r="C64" s="109" t="s">
        <v>1701</v>
      </c>
      <c r="D64" s="183">
        <v>39694</v>
      </c>
      <c r="E64" s="109" t="s">
        <v>1752</v>
      </c>
      <c r="F64" s="177" t="s">
        <v>1540</v>
      </c>
      <c r="G64" s="180">
        <v>120.547</v>
      </c>
      <c r="H64" s="181" t="s">
        <v>1541</v>
      </c>
      <c r="I64" s="187">
        <v>1</v>
      </c>
    </row>
    <row r="65" spans="1:9" ht="28.5" x14ac:dyDescent="0.25">
      <c r="A65" s="57">
        <v>63</v>
      </c>
      <c r="B65" s="109" t="s">
        <v>64</v>
      </c>
      <c r="C65" s="109" t="s">
        <v>1701</v>
      </c>
      <c r="D65" s="183">
        <v>39790</v>
      </c>
      <c r="E65" s="109" t="s">
        <v>1753</v>
      </c>
      <c r="F65" s="177" t="s">
        <v>1542</v>
      </c>
      <c r="G65" s="180">
        <v>100</v>
      </c>
      <c r="H65" s="181" t="s">
        <v>1543</v>
      </c>
      <c r="I65" s="187">
        <v>3</v>
      </c>
    </row>
    <row r="66" spans="1:9" ht="28.5" x14ac:dyDescent="0.25">
      <c r="A66" s="57">
        <v>64</v>
      </c>
      <c r="B66" s="109" t="s">
        <v>64</v>
      </c>
      <c r="C66" s="109" t="s">
        <v>1701</v>
      </c>
      <c r="D66" s="183">
        <v>39892</v>
      </c>
      <c r="E66" s="109" t="s">
        <v>1754</v>
      </c>
      <c r="F66" s="177" t="s">
        <v>1544</v>
      </c>
      <c r="G66" s="180">
        <v>506.89749999999998</v>
      </c>
      <c r="H66" s="181" t="s">
        <v>1545</v>
      </c>
      <c r="I66" s="187">
        <v>3</v>
      </c>
    </row>
    <row r="67" spans="1:9" ht="43.5" x14ac:dyDescent="0.25">
      <c r="A67" s="57">
        <v>65</v>
      </c>
      <c r="B67" s="109" t="s">
        <v>64</v>
      </c>
      <c r="C67" s="109" t="s">
        <v>1701</v>
      </c>
      <c r="D67" s="183">
        <v>38757</v>
      </c>
      <c r="E67" s="109" t="s">
        <v>1755</v>
      </c>
      <c r="F67" s="177" t="s">
        <v>1546</v>
      </c>
      <c r="G67" s="180">
        <v>326.01769999999999</v>
      </c>
      <c r="H67" s="181" t="s">
        <v>1547</v>
      </c>
      <c r="I67" s="187">
        <v>3</v>
      </c>
    </row>
    <row r="68" spans="1:9" ht="28.5" x14ac:dyDescent="0.25">
      <c r="A68" s="57">
        <v>66</v>
      </c>
      <c r="B68" s="109" t="s">
        <v>64</v>
      </c>
      <c r="C68" s="109" t="s">
        <v>1701</v>
      </c>
      <c r="D68" s="183">
        <v>39790</v>
      </c>
      <c r="E68" s="109" t="s">
        <v>1756</v>
      </c>
      <c r="F68" s="177" t="s">
        <v>1542</v>
      </c>
      <c r="G68" s="180">
        <v>100</v>
      </c>
      <c r="H68" s="181" t="s">
        <v>1548</v>
      </c>
      <c r="I68" s="187">
        <v>3</v>
      </c>
    </row>
    <row r="69" spans="1:9" ht="28.5" x14ac:dyDescent="0.25">
      <c r="A69" s="57">
        <v>67</v>
      </c>
      <c r="B69" s="109" t="s">
        <v>64</v>
      </c>
      <c r="C69" s="109" t="s">
        <v>1701</v>
      </c>
      <c r="D69" s="183">
        <v>39790</v>
      </c>
      <c r="E69" s="109" t="s">
        <v>1757</v>
      </c>
      <c r="F69" s="177" t="s">
        <v>1542</v>
      </c>
      <c r="G69" s="180">
        <v>100</v>
      </c>
      <c r="H69" s="181" t="s">
        <v>1549</v>
      </c>
      <c r="I69" s="187">
        <v>3</v>
      </c>
    </row>
    <row r="70" spans="1:9" ht="28.5" x14ac:dyDescent="0.25">
      <c r="A70" s="57">
        <v>68</v>
      </c>
      <c r="B70" s="109" t="s">
        <v>64</v>
      </c>
      <c r="C70" s="109" t="s">
        <v>1701</v>
      </c>
      <c r="D70" s="183">
        <v>40039</v>
      </c>
      <c r="E70" s="109" t="s">
        <v>1758</v>
      </c>
      <c r="F70" s="177" t="s">
        <v>1544</v>
      </c>
      <c r="G70" s="180">
        <v>3501.1089999999999</v>
      </c>
      <c r="H70" s="181" t="s">
        <v>1550</v>
      </c>
      <c r="I70" s="187">
        <v>3</v>
      </c>
    </row>
    <row r="71" spans="1:9" ht="28.5" x14ac:dyDescent="0.25">
      <c r="A71" s="57">
        <v>69</v>
      </c>
      <c r="B71" s="109" t="s">
        <v>64</v>
      </c>
      <c r="C71" s="109" t="s">
        <v>1701</v>
      </c>
      <c r="D71" s="183">
        <v>40197</v>
      </c>
      <c r="E71" s="109" t="s">
        <v>1759</v>
      </c>
      <c r="F71" s="177" t="s">
        <v>1551</v>
      </c>
      <c r="G71" s="180">
        <v>200.00829999999999</v>
      </c>
      <c r="H71" s="181" t="s">
        <v>2053</v>
      </c>
      <c r="I71" s="187">
        <v>3</v>
      </c>
    </row>
    <row r="72" spans="1:9" ht="29.25" x14ac:dyDescent="0.25">
      <c r="A72" s="57">
        <v>70</v>
      </c>
      <c r="B72" s="109" t="s">
        <v>64</v>
      </c>
      <c r="C72" s="109" t="s">
        <v>1701</v>
      </c>
      <c r="D72" s="183">
        <v>40206</v>
      </c>
      <c r="E72" s="109" t="s">
        <v>1760</v>
      </c>
      <c r="F72" s="177" t="s">
        <v>1552</v>
      </c>
      <c r="G72" s="180">
        <v>531.18520000000001</v>
      </c>
      <c r="H72" s="181" t="s">
        <v>1553</v>
      </c>
      <c r="I72" s="187">
        <v>3</v>
      </c>
    </row>
    <row r="73" spans="1:9" ht="28.5" x14ac:dyDescent="0.25">
      <c r="A73" s="57">
        <v>71</v>
      </c>
      <c r="B73" s="109" t="s">
        <v>64</v>
      </c>
      <c r="C73" s="109" t="s">
        <v>1701</v>
      </c>
      <c r="D73" s="183">
        <v>39667</v>
      </c>
      <c r="E73" s="109" t="s">
        <v>1761</v>
      </c>
      <c r="F73" s="177" t="s">
        <v>1554</v>
      </c>
      <c r="G73" s="184">
        <v>352.00040000000001</v>
      </c>
      <c r="H73" s="181" t="s">
        <v>1555</v>
      </c>
      <c r="I73" s="187">
        <v>3</v>
      </c>
    </row>
    <row r="74" spans="1:9" ht="28.5" x14ac:dyDescent="0.25">
      <c r="A74" s="57">
        <v>72</v>
      </c>
      <c r="B74" s="57" t="s">
        <v>64</v>
      </c>
      <c r="C74" s="57" t="s">
        <v>1700</v>
      </c>
      <c r="D74" s="109">
        <v>2005</v>
      </c>
      <c r="E74" s="109" t="s">
        <v>1556</v>
      </c>
      <c r="F74" s="174" t="s">
        <v>1557</v>
      </c>
      <c r="G74" s="175">
        <v>2765.9337</v>
      </c>
      <c r="H74" s="109" t="s">
        <v>1558</v>
      </c>
      <c r="I74" s="187">
        <v>2</v>
      </c>
    </row>
    <row r="75" spans="1:9" ht="28.5" x14ac:dyDescent="0.25">
      <c r="A75" s="57">
        <v>73</v>
      </c>
      <c r="B75" s="57" t="s">
        <v>64</v>
      </c>
      <c r="C75" s="57" t="s">
        <v>1700</v>
      </c>
      <c r="D75" s="109">
        <v>2010</v>
      </c>
      <c r="E75" s="109" t="s">
        <v>1559</v>
      </c>
      <c r="F75" s="174" t="s">
        <v>1551</v>
      </c>
      <c r="G75" s="175">
        <v>75</v>
      </c>
      <c r="H75" s="109" t="s">
        <v>2054</v>
      </c>
      <c r="I75" s="187">
        <v>3</v>
      </c>
    </row>
    <row r="76" spans="1:9" ht="28.5" x14ac:dyDescent="0.25">
      <c r="A76" s="57">
        <v>74</v>
      </c>
      <c r="B76" s="57" t="s">
        <v>64</v>
      </c>
      <c r="C76" s="57" t="s">
        <v>1700</v>
      </c>
      <c r="D76" s="109">
        <v>2010</v>
      </c>
      <c r="E76" s="109" t="s">
        <v>1560</v>
      </c>
      <c r="F76" s="174" t="s">
        <v>1551</v>
      </c>
      <c r="G76" s="175">
        <v>122.5043</v>
      </c>
      <c r="H76" s="109" t="s">
        <v>2054</v>
      </c>
      <c r="I76" s="187">
        <v>3</v>
      </c>
    </row>
    <row r="77" spans="1:9" ht="28.5" x14ac:dyDescent="0.25">
      <c r="A77" s="57">
        <v>75</v>
      </c>
      <c r="B77" s="57" t="s">
        <v>64</v>
      </c>
      <c r="C77" s="57" t="s">
        <v>1700</v>
      </c>
      <c r="D77" s="109">
        <v>2010</v>
      </c>
      <c r="E77" s="109" t="s">
        <v>1561</v>
      </c>
      <c r="F77" s="174" t="s">
        <v>1551</v>
      </c>
      <c r="G77" s="175">
        <v>95.910300000000007</v>
      </c>
      <c r="H77" s="109" t="s">
        <v>2054</v>
      </c>
      <c r="I77" s="187">
        <v>3</v>
      </c>
    </row>
    <row r="78" spans="1:9" ht="28.5" x14ac:dyDescent="0.25">
      <c r="A78" s="57">
        <v>76</v>
      </c>
      <c r="B78" s="57" t="s">
        <v>64</v>
      </c>
      <c r="C78" s="57" t="s">
        <v>1700</v>
      </c>
      <c r="D78" s="109">
        <v>2010</v>
      </c>
      <c r="E78" s="109" t="s">
        <v>1562</v>
      </c>
      <c r="F78" s="174" t="s">
        <v>1554</v>
      </c>
      <c r="G78" s="175">
        <v>100.0001</v>
      </c>
      <c r="H78" s="109" t="s">
        <v>1563</v>
      </c>
      <c r="I78" s="187">
        <v>3</v>
      </c>
    </row>
    <row r="79" spans="1:9" ht="28.5" x14ac:dyDescent="0.25">
      <c r="A79" s="57">
        <v>77</v>
      </c>
      <c r="B79" s="57" t="s">
        <v>64</v>
      </c>
      <c r="C79" s="57" t="s">
        <v>1700</v>
      </c>
      <c r="D79" s="109">
        <v>2020</v>
      </c>
      <c r="E79" s="109" t="s">
        <v>1564</v>
      </c>
      <c r="F79" s="174" t="s">
        <v>1565</v>
      </c>
      <c r="G79" s="175">
        <v>995.38940000000002</v>
      </c>
      <c r="H79" s="109" t="s">
        <v>1566</v>
      </c>
      <c r="I79" s="187">
        <v>3</v>
      </c>
    </row>
    <row r="80" spans="1:9" ht="28.5" x14ac:dyDescent="0.25">
      <c r="A80" s="57">
        <v>78</v>
      </c>
      <c r="B80" s="57" t="s">
        <v>64</v>
      </c>
      <c r="C80" s="57" t="s">
        <v>1700</v>
      </c>
      <c r="D80" s="109">
        <v>2008</v>
      </c>
      <c r="E80" s="109" t="s">
        <v>1567</v>
      </c>
      <c r="F80" s="174" t="s">
        <v>1568</v>
      </c>
      <c r="G80" s="175">
        <v>467.04</v>
      </c>
      <c r="H80" s="109" t="s">
        <v>1569</v>
      </c>
      <c r="I80" s="187">
        <v>3</v>
      </c>
    </row>
    <row r="81" spans="1:9" ht="28.5" x14ac:dyDescent="0.25">
      <c r="A81" s="57">
        <v>79</v>
      </c>
      <c r="B81" s="57" t="s">
        <v>64</v>
      </c>
      <c r="C81" s="57" t="s">
        <v>1700</v>
      </c>
      <c r="D81" s="109">
        <v>2008</v>
      </c>
      <c r="E81" s="109" t="s">
        <v>1570</v>
      </c>
      <c r="F81" s="174" t="s">
        <v>1571</v>
      </c>
      <c r="G81" s="175">
        <v>311.98579999999998</v>
      </c>
      <c r="H81" s="109" t="s">
        <v>1572</v>
      </c>
      <c r="I81" s="187">
        <v>2</v>
      </c>
    </row>
    <row r="82" spans="1:9" ht="28.5" x14ac:dyDescent="0.25">
      <c r="A82" s="57">
        <v>80</v>
      </c>
      <c r="B82" s="57" t="s">
        <v>64</v>
      </c>
      <c r="C82" s="57" t="s">
        <v>1700</v>
      </c>
      <c r="D82" s="109">
        <v>2008</v>
      </c>
      <c r="E82" s="109" t="s">
        <v>1573</v>
      </c>
      <c r="F82" s="174" t="s">
        <v>1574</v>
      </c>
      <c r="G82" s="176">
        <v>243.11</v>
      </c>
      <c r="H82" s="109" t="s">
        <v>2066</v>
      </c>
      <c r="I82" s="187">
        <v>4</v>
      </c>
    </row>
    <row r="83" spans="1:9" ht="28.5" x14ac:dyDescent="0.25">
      <c r="A83" s="57">
        <v>81</v>
      </c>
      <c r="B83" s="57" t="s">
        <v>64</v>
      </c>
      <c r="C83" s="57" t="s">
        <v>1700</v>
      </c>
      <c r="D83" s="109">
        <v>2010</v>
      </c>
      <c r="E83" s="109" t="s">
        <v>1575</v>
      </c>
      <c r="F83" s="174" t="s">
        <v>1576</v>
      </c>
      <c r="G83" s="175">
        <v>87.027699999999996</v>
      </c>
      <c r="H83" s="109" t="s">
        <v>1577</v>
      </c>
      <c r="I83" s="187">
        <v>3</v>
      </c>
    </row>
    <row r="84" spans="1:9" ht="57" x14ac:dyDescent="0.25">
      <c r="A84" s="57">
        <v>82</v>
      </c>
      <c r="B84" s="57" t="s">
        <v>64</v>
      </c>
      <c r="C84" s="57" t="s">
        <v>1700</v>
      </c>
      <c r="D84" s="109">
        <v>2010</v>
      </c>
      <c r="E84" s="109" t="s">
        <v>1578</v>
      </c>
      <c r="F84" s="174" t="s">
        <v>1546</v>
      </c>
      <c r="G84" s="176">
        <v>1091.8958</v>
      </c>
      <c r="H84" s="57" t="s">
        <v>2055</v>
      </c>
      <c r="I84" s="187">
        <v>3</v>
      </c>
    </row>
    <row r="85" spans="1:9" x14ac:dyDescent="0.25">
      <c r="A85" s="57">
        <v>83</v>
      </c>
      <c r="B85" s="57" t="s">
        <v>64</v>
      </c>
      <c r="C85" s="109" t="s">
        <v>385</v>
      </c>
      <c r="D85" s="109"/>
      <c r="E85" s="109"/>
      <c r="F85" s="177" t="s">
        <v>1579</v>
      </c>
      <c r="G85" s="57">
        <v>380</v>
      </c>
      <c r="H85" s="57" t="s">
        <v>1580</v>
      </c>
      <c r="I85" s="187">
        <v>2</v>
      </c>
    </row>
    <row r="86" spans="1:9" ht="42.75" x14ac:dyDescent="0.25">
      <c r="A86" s="57">
        <v>84</v>
      </c>
      <c r="B86" s="57" t="s">
        <v>64</v>
      </c>
      <c r="C86" s="109" t="s">
        <v>385</v>
      </c>
      <c r="D86" s="109"/>
      <c r="E86" s="109"/>
      <c r="F86" s="177" t="s">
        <v>1581</v>
      </c>
      <c r="G86" s="58">
        <v>2372</v>
      </c>
      <c r="H86" s="57" t="s">
        <v>1582</v>
      </c>
      <c r="I86" s="187">
        <v>3</v>
      </c>
    </row>
    <row r="87" spans="1:9" x14ac:dyDescent="0.25">
      <c r="A87" s="57">
        <v>85</v>
      </c>
      <c r="B87" s="57" t="s">
        <v>64</v>
      </c>
      <c r="C87" s="109" t="s">
        <v>385</v>
      </c>
      <c r="D87" s="109"/>
      <c r="E87" s="109"/>
      <c r="F87" s="177" t="s">
        <v>1583</v>
      </c>
      <c r="G87" s="57">
        <v>103</v>
      </c>
      <c r="H87" s="57" t="s">
        <v>1584</v>
      </c>
      <c r="I87" s="187">
        <v>3</v>
      </c>
    </row>
    <row r="88" spans="1:9" ht="28.5" x14ac:dyDescent="0.25">
      <c r="A88" s="57">
        <v>86</v>
      </c>
      <c r="B88" s="57" t="s">
        <v>64</v>
      </c>
      <c r="C88" s="109" t="s">
        <v>385</v>
      </c>
      <c r="D88" s="109"/>
      <c r="E88" s="109"/>
      <c r="F88" s="177" t="s">
        <v>1585</v>
      </c>
      <c r="G88" s="57">
        <v>300</v>
      </c>
      <c r="H88" s="57" t="s">
        <v>1586</v>
      </c>
      <c r="I88" s="187">
        <v>3</v>
      </c>
    </row>
    <row r="89" spans="1:9" ht="28.5" x14ac:dyDescent="0.25">
      <c r="A89" s="57">
        <v>87</v>
      </c>
      <c r="B89" s="57" t="s">
        <v>64</v>
      </c>
      <c r="C89" s="109" t="s">
        <v>385</v>
      </c>
      <c r="D89" s="109"/>
      <c r="E89" s="109"/>
      <c r="F89" s="177" t="s">
        <v>1587</v>
      </c>
      <c r="G89" s="58">
        <v>2543</v>
      </c>
      <c r="H89" s="57" t="s">
        <v>1588</v>
      </c>
      <c r="I89" s="187">
        <v>3</v>
      </c>
    </row>
    <row r="90" spans="1:9" ht="42.75" x14ac:dyDescent="0.25">
      <c r="A90" s="57">
        <v>88</v>
      </c>
      <c r="B90" s="57" t="s">
        <v>64</v>
      </c>
      <c r="C90" s="109" t="s">
        <v>385</v>
      </c>
      <c r="D90" s="156" t="s">
        <v>337</v>
      </c>
      <c r="E90" s="109"/>
      <c r="F90" s="177" t="s">
        <v>1589</v>
      </c>
      <c r="G90" s="157">
        <v>1500</v>
      </c>
      <c r="H90" s="57" t="s">
        <v>1590</v>
      </c>
      <c r="I90" s="187">
        <v>3</v>
      </c>
    </row>
    <row r="91" spans="1:9" ht="28.5" x14ac:dyDescent="0.25">
      <c r="A91" s="57">
        <v>89</v>
      </c>
      <c r="B91" s="57" t="s">
        <v>64</v>
      </c>
      <c r="C91" s="109" t="s">
        <v>385</v>
      </c>
      <c r="D91" s="109"/>
      <c r="E91" s="109"/>
      <c r="F91" s="177" t="s">
        <v>1591</v>
      </c>
      <c r="G91" s="57">
        <v>60</v>
      </c>
      <c r="H91" s="57" t="s">
        <v>1592</v>
      </c>
      <c r="I91" s="187">
        <v>1</v>
      </c>
    </row>
    <row r="92" spans="1:9" ht="28.5" x14ac:dyDescent="0.25">
      <c r="A92" s="57">
        <v>90</v>
      </c>
      <c r="B92" s="57" t="s">
        <v>64</v>
      </c>
      <c r="C92" s="109" t="s">
        <v>385</v>
      </c>
      <c r="D92" s="109"/>
      <c r="E92" s="109"/>
      <c r="F92" s="177" t="s">
        <v>1593</v>
      </c>
      <c r="G92" s="57">
        <v>190</v>
      </c>
      <c r="H92" s="57" t="s">
        <v>1762</v>
      </c>
      <c r="I92" s="187">
        <v>2</v>
      </c>
    </row>
    <row r="93" spans="1:9" x14ac:dyDescent="0.25">
      <c r="A93" s="57">
        <v>91</v>
      </c>
      <c r="B93" s="57" t="s">
        <v>64</v>
      </c>
      <c r="C93" s="109" t="s">
        <v>385</v>
      </c>
      <c r="D93" s="109"/>
      <c r="E93" s="109"/>
      <c r="F93" s="177" t="s">
        <v>1594</v>
      </c>
      <c r="G93" s="57">
        <v>375</v>
      </c>
      <c r="H93" s="57" t="s">
        <v>1595</v>
      </c>
      <c r="I93" s="187">
        <v>2</v>
      </c>
    </row>
    <row r="94" spans="1:9" x14ac:dyDescent="0.25">
      <c r="A94" s="57">
        <v>92</v>
      </c>
      <c r="B94" s="57" t="s">
        <v>64</v>
      </c>
      <c r="C94" s="109" t="s">
        <v>385</v>
      </c>
      <c r="D94" s="109"/>
      <c r="E94" s="109"/>
      <c r="F94" s="177" t="s">
        <v>1596</v>
      </c>
      <c r="G94" s="57">
        <v>623.59</v>
      </c>
      <c r="H94" s="57" t="s">
        <v>1597</v>
      </c>
      <c r="I94" s="187">
        <v>2</v>
      </c>
    </row>
    <row r="95" spans="1:9" x14ac:dyDescent="0.25">
      <c r="A95" s="57">
        <v>93</v>
      </c>
      <c r="B95" s="57" t="s">
        <v>64</v>
      </c>
      <c r="C95" s="109" t="s">
        <v>385</v>
      </c>
      <c r="D95" s="109"/>
      <c r="E95" s="109"/>
      <c r="F95" s="177" t="s">
        <v>1598</v>
      </c>
      <c r="G95" s="58">
        <v>1480</v>
      </c>
      <c r="H95" s="57" t="s">
        <v>1599</v>
      </c>
      <c r="I95" s="187">
        <v>2</v>
      </c>
    </row>
    <row r="96" spans="1:9" x14ac:dyDescent="0.25">
      <c r="A96" s="57">
        <v>94</v>
      </c>
      <c r="B96" s="57" t="s">
        <v>64</v>
      </c>
      <c r="C96" s="109" t="s">
        <v>385</v>
      </c>
      <c r="D96" s="109"/>
      <c r="E96" s="109"/>
      <c r="F96" s="177" t="s">
        <v>1600</v>
      </c>
      <c r="G96" s="57">
        <v>350</v>
      </c>
      <c r="H96" s="57" t="s">
        <v>1601</v>
      </c>
      <c r="I96" s="187">
        <v>3</v>
      </c>
    </row>
    <row r="97" spans="1:9" ht="28.5" x14ac:dyDescent="0.25">
      <c r="A97" s="57">
        <v>95</v>
      </c>
      <c r="B97" s="57" t="s">
        <v>64</v>
      </c>
      <c r="C97" s="109" t="s">
        <v>385</v>
      </c>
      <c r="D97" s="109"/>
      <c r="E97" s="109"/>
      <c r="F97" s="177" t="s">
        <v>1602</v>
      </c>
      <c r="G97" s="57">
        <v>79.41</v>
      </c>
      <c r="H97" s="57" t="s">
        <v>1763</v>
      </c>
      <c r="I97" s="187">
        <v>3</v>
      </c>
    </row>
    <row r="98" spans="1:9" ht="28.5" x14ac:dyDescent="0.25">
      <c r="A98" s="57">
        <v>96</v>
      </c>
      <c r="B98" s="57" t="s">
        <v>64</v>
      </c>
      <c r="C98" s="109" t="s">
        <v>385</v>
      </c>
      <c r="D98" s="109"/>
      <c r="E98" s="109"/>
      <c r="F98" s="177" t="s">
        <v>1603</v>
      </c>
      <c r="G98" s="57">
        <v>100</v>
      </c>
      <c r="H98" s="57" t="s">
        <v>1604</v>
      </c>
      <c r="I98" s="187">
        <v>3</v>
      </c>
    </row>
    <row r="99" spans="1:9" ht="28.5" x14ac:dyDescent="0.25">
      <c r="A99" s="57">
        <v>97</v>
      </c>
      <c r="B99" s="57" t="s">
        <v>64</v>
      </c>
      <c r="C99" s="109" t="s">
        <v>385</v>
      </c>
      <c r="D99" s="109"/>
      <c r="E99" s="109"/>
      <c r="F99" s="177" t="s">
        <v>2064</v>
      </c>
      <c r="G99" s="57">
        <v>681</v>
      </c>
      <c r="H99" s="57" t="s">
        <v>2065</v>
      </c>
      <c r="I99" s="187">
        <v>3</v>
      </c>
    </row>
    <row r="100" spans="1:9" ht="28.5" x14ac:dyDescent="0.25">
      <c r="A100" s="57">
        <v>98</v>
      </c>
      <c r="B100" s="57" t="s">
        <v>64</v>
      </c>
      <c r="C100" s="109" t="s">
        <v>385</v>
      </c>
      <c r="D100" s="109"/>
      <c r="E100" s="109"/>
      <c r="F100" s="178" t="s">
        <v>2576</v>
      </c>
      <c r="G100" s="57">
        <v>500</v>
      </c>
      <c r="H100" s="21" t="s">
        <v>2577</v>
      </c>
      <c r="I100" s="187">
        <v>3</v>
      </c>
    </row>
    <row r="101" spans="1:9" ht="43.5" x14ac:dyDescent="0.25">
      <c r="A101" s="57">
        <v>99</v>
      </c>
      <c r="B101" s="109" t="s">
        <v>64</v>
      </c>
      <c r="C101" s="109" t="s">
        <v>1713</v>
      </c>
      <c r="D101" s="109"/>
      <c r="E101" s="109"/>
      <c r="F101" s="177" t="s">
        <v>1605</v>
      </c>
      <c r="G101" s="185">
        <v>1000</v>
      </c>
      <c r="H101" s="181" t="s">
        <v>1606</v>
      </c>
      <c r="I101" s="187">
        <v>4</v>
      </c>
    </row>
    <row r="102" spans="1:9" ht="29.25" x14ac:dyDescent="0.25">
      <c r="A102" s="57">
        <v>100</v>
      </c>
      <c r="B102" s="57" t="s">
        <v>64</v>
      </c>
      <c r="C102" s="109" t="s">
        <v>1713</v>
      </c>
      <c r="D102" s="57"/>
      <c r="E102" s="109"/>
      <c r="F102" s="177" t="s">
        <v>1607</v>
      </c>
      <c r="G102" s="185">
        <v>1636.1995999999999</v>
      </c>
      <c r="H102" s="181" t="s">
        <v>1608</v>
      </c>
      <c r="I102" s="187">
        <v>4</v>
      </c>
    </row>
    <row r="103" spans="1:9" ht="28.5" x14ac:dyDescent="0.25">
      <c r="A103" s="57">
        <v>101</v>
      </c>
      <c r="B103" s="57" t="s">
        <v>2</v>
      </c>
      <c r="C103" s="109" t="s">
        <v>1713</v>
      </c>
      <c r="D103" s="109"/>
      <c r="E103" s="109"/>
      <c r="F103" s="186" t="s">
        <v>1525</v>
      </c>
      <c r="G103" s="157">
        <v>1000</v>
      </c>
      <c r="H103" s="57" t="s">
        <v>1522</v>
      </c>
      <c r="I103" s="187">
        <v>4</v>
      </c>
    </row>
    <row r="104" spans="1:9" ht="29.25" x14ac:dyDescent="0.25">
      <c r="A104" s="57">
        <v>102</v>
      </c>
      <c r="B104" s="57" t="s">
        <v>64</v>
      </c>
      <c r="C104" s="109" t="s">
        <v>1713</v>
      </c>
      <c r="D104" s="57"/>
      <c r="E104" s="109"/>
      <c r="F104" s="177" t="s">
        <v>1609</v>
      </c>
      <c r="G104" s="181">
        <v>720</v>
      </c>
      <c r="H104" s="181" t="s">
        <v>1610</v>
      </c>
      <c r="I104" s="187">
        <v>1</v>
      </c>
    </row>
    <row r="105" spans="1:9" ht="29.25" x14ac:dyDescent="0.25">
      <c r="A105" s="57">
        <v>103</v>
      </c>
      <c r="B105" s="57" t="s">
        <v>64</v>
      </c>
      <c r="C105" s="109" t="s">
        <v>1713</v>
      </c>
      <c r="D105" s="57"/>
      <c r="E105" s="109"/>
      <c r="F105" s="177" t="s">
        <v>1611</v>
      </c>
      <c r="G105" s="181">
        <v>200</v>
      </c>
      <c r="H105" s="181" t="s">
        <v>1764</v>
      </c>
      <c r="I105" s="187">
        <v>3</v>
      </c>
    </row>
    <row r="106" spans="1:9" ht="42.75" x14ac:dyDescent="0.25">
      <c r="A106" s="57">
        <v>104</v>
      </c>
      <c r="B106" s="57" t="s">
        <v>64</v>
      </c>
      <c r="C106" s="109" t="s">
        <v>1713</v>
      </c>
      <c r="D106" s="57"/>
      <c r="E106" s="109"/>
      <c r="F106" s="177" t="s">
        <v>1612</v>
      </c>
      <c r="G106" s="157">
        <v>1500</v>
      </c>
      <c r="H106" s="21" t="s">
        <v>1613</v>
      </c>
      <c r="I106" s="187">
        <v>3</v>
      </c>
    </row>
    <row r="107" spans="1:9" x14ac:dyDescent="0.25">
      <c r="A107" s="57">
        <v>105</v>
      </c>
      <c r="B107" s="57" t="s">
        <v>64</v>
      </c>
      <c r="C107" s="109" t="s">
        <v>1713</v>
      </c>
      <c r="D107" s="57"/>
      <c r="E107" s="109"/>
      <c r="F107" s="177" t="s">
        <v>1614</v>
      </c>
      <c r="G107" s="185">
        <v>1500</v>
      </c>
      <c r="H107" s="181" t="s">
        <v>1385</v>
      </c>
      <c r="I107" s="187">
        <v>3</v>
      </c>
    </row>
    <row r="108" spans="1:9" x14ac:dyDescent="0.25">
      <c r="A108" s="57">
        <v>106</v>
      </c>
      <c r="B108" s="57" t="s">
        <v>64</v>
      </c>
      <c r="C108" s="109" t="s">
        <v>1713</v>
      </c>
      <c r="D108" s="57"/>
      <c r="E108" s="109"/>
      <c r="F108" s="177" t="s">
        <v>1544</v>
      </c>
      <c r="G108" s="181">
        <v>850</v>
      </c>
      <c r="H108" s="181" t="s">
        <v>1385</v>
      </c>
      <c r="I108" s="187">
        <v>3</v>
      </c>
    </row>
    <row r="109" spans="1:9" x14ac:dyDescent="0.25">
      <c r="A109" s="197"/>
      <c r="B109" s="197"/>
      <c r="C109" s="192"/>
      <c r="D109" s="197"/>
      <c r="E109" s="192"/>
      <c r="F109" s="198"/>
      <c r="G109" s="199"/>
      <c r="H109" s="199"/>
      <c r="I109" s="200"/>
    </row>
    <row r="110" spans="1:9" ht="28.5" x14ac:dyDescent="0.25">
      <c r="B110" s="92"/>
      <c r="C110" s="89" t="s">
        <v>1777</v>
      </c>
      <c r="D110" s="88" t="s">
        <v>1778</v>
      </c>
      <c r="E110" s="88" t="s">
        <v>1779</v>
      </c>
      <c r="F110" s="95" t="s">
        <v>1784</v>
      </c>
    </row>
    <row r="111" spans="1:9" x14ac:dyDescent="0.25">
      <c r="B111" s="89" t="s">
        <v>2</v>
      </c>
      <c r="C111" s="90">
        <f>COUNT(A3:A62)</f>
        <v>60</v>
      </c>
      <c r="D111" s="91">
        <f>SUM(G3:G62)</f>
        <v>1088073.4778999998</v>
      </c>
      <c r="E111" s="91" t="s">
        <v>1741</v>
      </c>
    </row>
    <row r="112" spans="1:9" x14ac:dyDescent="0.25">
      <c r="B112" s="89" t="s">
        <v>64</v>
      </c>
      <c r="C112" s="90">
        <f>COUNT(A63:A108)</f>
        <v>46</v>
      </c>
      <c r="D112" s="91">
        <f>SUM(G63:G108)</f>
        <v>32341.7117</v>
      </c>
      <c r="E112" s="87" t="s">
        <v>1741</v>
      </c>
    </row>
    <row r="113" spans="2:6" x14ac:dyDescent="0.25">
      <c r="B113" s="89" t="s">
        <v>1774</v>
      </c>
      <c r="C113" s="93">
        <f>SUM(C111:C112)</f>
        <v>106</v>
      </c>
      <c r="D113" s="94">
        <f>SUM(D111:D112)</f>
        <v>1120415.1895999999</v>
      </c>
      <c r="E113" s="94" t="s">
        <v>1741</v>
      </c>
    </row>
    <row r="114" spans="2:6" x14ac:dyDescent="0.25">
      <c r="B114" s="241" t="s">
        <v>1776</v>
      </c>
      <c r="C114" s="241"/>
      <c r="D114" s="241" t="str">
        <f>CONCATENATE(TEXT(SUM(D113:E113),"#,##0.0000")," Hectares")</f>
        <v>1,120,415.1896 Hectares</v>
      </c>
      <c r="E114" s="241"/>
      <c r="F114" s="73"/>
    </row>
    <row r="116" spans="2:6" x14ac:dyDescent="0.25">
      <c r="B116" s="169" t="s">
        <v>2547</v>
      </c>
      <c r="C116" s="169" t="s">
        <v>2548</v>
      </c>
      <c r="D116" s="169" t="s">
        <v>2549</v>
      </c>
    </row>
    <row r="117" spans="2:6" ht="42.75" x14ac:dyDescent="0.25">
      <c r="B117" s="170" t="s">
        <v>2561</v>
      </c>
      <c r="C117" s="168">
        <f>COUNTIF(I3:I62,1)</f>
        <v>19</v>
      </c>
      <c r="D117" s="33">
        <f>SUMIF(I3:I62,1,G3:G62)</f>
        <v>181487.8045</v>
      </c>
    </row>
    <row r="118" spans="2:6" x14ac:dyDescent="0.25">
      <c r="B118" s="170" t="s">
        <v>2562</v>
      </c>
      <c r="C118" s="168">
        <f>COUNTIF(I3:I62,2)</f>
        <v>7</v>
      </c>
      <c r="D118" s="33">
        <f>SUMIF(I3:I62,2,G3:G62)</f>
        <v>300082.03739999997</v>
      </c>
    </row>
    <row r="119" spans="2:6" x14ac:dyDescent="0.25">
      <c r="B119" s="170" t="s">
        <v>2563</v>
      </c>
      <c r="C119" s="168">
        <f>COUNTIF(I3:I62,3)</f>
        <v>16</v>
      </c>
      <c r="D119" s="33">
        <f>SUMIF(I3:I62,3,G3:G62)</f>
        <v>219083.80430000005</v>
      </c>
    </row>
    <row r="120" spans="2:6" x14ac:dyDescent="0.25">
      <c r="B120" s="170" t="s">
        <v>2564</v>
      </c>
      <c r="C120" s="168">
        <f>COUNTIF(I3:I62,4)</f>
        <v>16</v>
      </c>
      <c r="D120" s="33">
        <f>SUMIF(I3:I62,4,G3:G62)</f>
        <v>156081.28799999997</v>
      </c>
    </row>
    <row r="121" spans="2:6" x14ac:dyDescent="0.25">
      <c r="B121" s="170" t="s">
        <v>2565</v>
      </c>
      <c r="C121" s="168">
        <f>COUNTIF(I3:I62,5)</f>
        <v>2</v>
      </c>
      <c r="D121" s="33">
        <f>SUMIF(I3:I62,5,G3:G62)</f>
        <v>231338.54370000001</v>
      </c>
    </row>
    <row r="122" spans="2:6" x14ac:dyDescent="0.25">
      <c r="B122" s="171" t="s">
        <v>1774</v>
      </c>
      <c r="C122" s="171">
        <f>SUM(C117:C121)</f>
        <v>60</v>
      </c>
      <c r="D122" s="172">
        <f>SUM(D117:D121)</f>
        <v>1088073.4779000001</v>
      </c>
    </row>
    <row r="124" spans="2:6" x14ac:dyDescent="0.25">
      <c r="B124" s="173" t="s">
        <v>2547</v>
      </c>
      <c r="C124" s="173" t="s">
        <v>2555</v>
      </c>
      <c r="D124" s="173" t="s">
        <v>2549</v>
      </c>
    </row>
    <row r="125" spans="2:6" ht="42.75" x14ac:dyDescent="0.25">
      <c r="B125" s="170" t="s">
        <v>2561</v>
      </c>
      <c r="C125" s="168">
        <f>COUNTIF(I63:I115,1)</f>
        <v>3</v>
      </c>
      <c r="D125" s="33">
        <f>SUMIF(I63:I115,1,G63:G115)</f>
        <v>900.54700000000003</v>
      </c>
    </row>
    <row r="126" spans="2:6" x14ac:dyDescent="0.25">
      <c r="B126" s="170" t="s">
        <v>2562</v>
      </c>
      <c r="C126" s="168">
        <f>COUNTIF(I63:I115,2)</f>
        <v>7</v>
      </c>
      <c r="D126" s="33">
        <f>SUMIF(I63:I115,2,G63:G115)</f>
        <v>6126.5095000000001</v>
      </c>
    </row>
    <row r="127" spans="2:6" x14ac:dyDescent="0.25">
      <c r="B127" s="170" t="s">
        <v>2563</v>
      </c>
      <c r="C127" s="168">
        <f>COUNTIF(I63:I115,3)</f>
        <v>32</v>
      </c>
      <c r="D127" s="33">
        <f>SUMIF(I63:I115,3,G63:G115)</f>
        <v>21435.345600000001</v>
      </c>
    </row>
    <row r="128" spans="2:6" x14ac:dyDescent="0.25">
      <c r="B128" s="170" t="s">
        <v>2564</v>
      </c>
      <c r="C128" s="168">
        <f>COUNTIF(I63:I115,4)</f>
        <v>4</v>
      </c>
      <c r="D128" s="33">
        <f>SUMIF(I63:I115,4,G63:G115)</f>
        <v>3879.3096</v>
      </c>
    </row>
    <row r="129" spans="2:4" x14ac:dyDescent="0.25">
      <c r="B129" s="170" t="s">
        <v>2565</v>
      </c>
      <c r="C129" s="168">
        <f>COUNTIF(I63:I115,5)</f>
        <v>0</v>
      </c>
      <c r="D129" s="33">
        <f>SUMIF(I63:I115,5,G63:G115)</f>
        <v>0</v>
      </c>
    </row>
    <row r="130" spans="2:4" x14ac:dyDescent="0.25">
      <c r="B130" s="171" t="s">
        <v>1774</v>
      </c>
      <c r="C130" s="171">
        <f>SUM(C125:C129)</f>
        <v>46</v>
      </c>
      <c r="D130" s="172">
        <f>SUM(D125:D129)</f>
        <v>32341.7117</v>
      </c>
    </row>
  </sheetData>
  <mergeCells count="3">
    <mergeCell ref="B114:C114"/>
    <mergeCell ref="D114:E114"/>
    <mergeCell ref="A1:I1"/>
  </mergeCells>
  <dataValidations disablePrompts="1" count="2">
    <dataValidation type="list" allowBlank="1" showInputMessage="1" showErrorMessage="1" prompt="Click and enter a value from the list of items" sqref="B3:B109">
      <formula1>"CADT,CALT"</formula1>
    </dataValidation>
    <dataValidation type="list" allowBlank="1" showInputMessage="1" showErrorMessage="1" prompt="Click and enter a value from the list of items" sqref="C3:C109">
      <formula1>"REGISTERED,UNREGISTERED,ON PROCESS,FOR PROCESSING (w/app),FOR PROCESSING (w/out app)"</formula1>
    </dataValidation>
  </dataValidations>
  <pageMargins left="0.23622047244094491" right="0.23622047244094491" top="0.39370078740157483" bottom="0.23622047244094491" header="0" footer="0"/>
  <pageSetup paperSize="14" scale="76" fitToHeight="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I69"/>
  <sheetViews>
    <sheetView workbookViewId="0">
      <pane ySplit="1" topLeftCell="A50" activePane="bottomLeft" state="frozen"/>
      <selection pane="bottomLeft" activeCell="F9" sqref="F9"/>
    </sheetView>
  </sheetViews>
  <sheetFormatPr defaultColWidth="14.42578125" defaultRowHeight="15" x14ac:dyDescent="0.25"/>
  <cols>
    <col min="1" max="1" width="5.5703125" bestFit="1" customWidth="1"/>
    <col min="2" max="2" width="18.7109375" customWidth="1"/>
    <col min="3" max="3" width="20.85546875" customWidth="1"/>
    <col min="4" max="4" width="20.5703125" customWidth="1"/>
    <col min="5" max="5" width="24" customWidth="1"/>
    <col min="6" max="6" width="97.28515625" customWidth="1"/>
    <col min="7" max="7" width="22" customWidth="1"/>
    <col min="8" max="8" width="22.85546875" customWidth="1"/>
    <col min="9" max="9" width="0" hidden="1" customWidth="1"/>
  </cols>
  <sheetData>
    <row r="1" spans="1:9" ht="19.5" x14ac:dyDescent="0.25">
      <c r="A1" s="247" t="s">
        <v>1726</v>
      </c>
      <c r="B1" s="247"/>
      <c r="C1" s="247"/>
      <c r="D1" s="247"/>
      <c r="E1" s="247"/>
      <c r="F1" s="247"/>
      <c r="G1" s="247"/>
      <c r="H1" s="247"/>
      <c r="I1" s="247"/>
    </row>
    <row r="2" spans="1:9" s="17" customFormat="1" ht="85.5" x14ac:dyDescent="0.25">
      <c r="A2" s="19" t="s">
        <v>0</v>
      </c>
      <c r="B2" s="42" t="s">
        <v>1712</v>
      </c>
      <c r="C2" s="39" t="s">
        <v>1714</v>
      </c>
      <c r="D2" s="39" t="s">
        <v>1710</v>
      </c>
      <c r="E2" s="39" t="s">
        <v>1709</v>
      </c>
      <c r="F2" s="19" t="s">
        <v>1</v>
      </c>
      <c r="G2" s="39" t="s">
        <v>1722</v>
      </c>
      <c r="H2" s="39" t="s">
        <v>1956</v>
      </c>
      <c r="I2" s="19" t="s">
        <v>2486</v>
      </c>
    </row>
    <row r="3" spans="1:9" ht="42.75" x14ac:dyDescent="0.25">
      <c r="A3" s="57">
        <v>1</v>
      </c>
      <c r="B3" s="57" t="s">
        <v>2</v>
      </c>
      <c r="C3" s="57" t="s">
        <v>1701</v>
      </c>
      <c r="D3" s="188">
        <v>37588</v>
      </c>
      <c r="E3" s="57" t="s">
        <v>1615</v>
      </c>
      <c r="F3" s="57" t="s">
        <v>1616</v>
      </c>
      <c r="G3" s="58">
        <v>11811.6247</v>
      </c>
      <c r="H3" s="57" t="s">
        <v>1074</v>
      </c>
      <c r="I3" s="21">
        <v>5</v>
      </c>
    </row>
    <row r="4" spans="1:9" ht="28.5" x14ac:dyDescent="0.25">
      <c r="A4" s="57">
        <v>2</v>
      </c>
      <c r="B4" s="57" t="s">
        <v>2</v>
      </c>
      <c r="C4" s="57" t="s">
        <v>1701</v>
      </c>
      <c r="D4" s="188">
        <v>39694</v>
      </c>
      <c r="E4" s="57" t="s">
        <v>1617</v>
      </c>
      <c r="F4" s="57" t="s">
        <v>1618</v>
      </c>
      <c r="G4" s="58">
        <v>25895.051899999999</v>
      </c>
      <c r="H4" s="57" t="s">
        <v>1619</v>
      </c>
      <c r="I4" s="21">
        <v>2</v>
      </c>
    </row>
    <row r="5" spans="1:9" ht="28.5" x14ac:dyDescent="0.25">
      <c r="A5" s="57">
        <v>3</v>
      </c>
      <c r="B5" s="57" t="s">
        <v>2</v>
      </c>
      <c r="C5" s="57" t="s">
        <v>1701</v>
      </c>
      <c r="D5" s="188">
        <v>39982</v>
      </c>
      <c r="E5" s="57" t="s">
        <v>1620</v>
      </c>
      <c r="F5" s="57" t="s">
        <v>1621</v>
      </c>
      <c r="G5" s="58">
        <v>9546.6538999999993</v>
      </c>
      <c r="H5" s="57" t="s">
        <v>1110</v>
      </c>
      <c r="I5" s="21">
        <v>1</v>
      </c>
    </row>
    <row r="6" spans="1:9" ht="42.75" x14ac:dyDescent="0.25">
      <c r="A6" s="57">
        <v>4</v>
      </c>
      <c r="B6" s="57" t="s">
        <v>2</v>
      </c>
      <c r="C6" s="57" t="s">
        <v>1700</v>
      </c>
      <c r="D6" s="57">
        <v>2008</v>
      </c>
      <c r="E6" s="57" t="s">
        <v>1622</v>
      </c>
      <c r="F6" s="57" t="s">
        <v>1623</v>
      </c>
      <c r="G6" s="58">
        <v>22581.3259</v>
      </c>
      <c r="H6" s="57" t="s">
        <v>1074</v>
      </c>
      <c r="I6" s="21">
        <v>2</v>
      </c>
    </row>
    <row r="7" spans="1:9" ht="42.75" x14ac:dyDescent="0.25">
      <c r="A7" s="57">
        <v>5</v>
      </c>
      <c r="B7" s="57" t="s">
        <v>2</v>
      </c>
      <c r="C7" s="57" t="s">
        <v>1700</v>
      </c>
      <c r="D7" s="57">
        <v>2008</v>
      </c>
      <c r="E7" s="57" t="s">
        <v>1624</v>
      </c>
      <c r="F7" s="57" t="s">
        <v>1625</v>
      </c>
      <c r="G7" s="58">
        <v>27368</v>
      </c>
      <c r="H7" s="57" t="s">
        <v>1729</v>
      </c>
      <c r="I7" s="21">
        <v>1</v>
      </c>
    </row>
    <row r="8" spans="1:9" ht="42.75" x14ac:dyDescent="0.25">
      <c r="A8" s="57">
        <v>6</v>
      </c>
      <c r="B8" s="57" t="s">
        <v>2</v>
      </c>
      <c r="C8" s="57" t="s">
        <v>1700</v>
      </c>
      <c r="D8" s="57">
        <v>2008</v>
      </c>
      <c r="E8" s="57" t="s">
        <v>1626</v>
      </c>
      <c r="F8" s="57" t="s">
        <v>1627</v>
      </c>
      <c r="G8" s="58">
        <v>15399.1203</v>
      </c>
      <c r="H8" s="57" t="s">
        <v>1730</v>
      </c>
      <c r="I8" s="21">
        <v>2</v>
      </c>
    </row>
    <row r="9" spans="1:9" ht="128.25" x14ac:dyDescent="0.25">
      <c r="A9" s="57">
        <v>7</v>
      </c>
      <c r="B9" s="57" t="s">
        <v>2</v>
      </c>
      <c r="C9" s="57" t="s">
        <v>1700</v>
      </c>
      <c r="D9" s="57">
        <v>2006</v>
      </c>
      <c r="E9" s="57" t="s">
        <v>1628</v>
      </c>
      <c r="F9" s="57" t="s">
        <v>1727</v>
      </c>
      <c r="G9" s="117">
        <v>48870.026299999998</v>
      </c>
      <c r="H9" s="57" t="s">
        <v>1731</v>
      </c>
      <c r="I9" s="21">
        <v>5</v>
      </c>
    </row>
    <row r="10" spans="1:9" ht="42.75" x14ac:dyDescent="0.25">
      <c r="A10" s="57">
        <v>8</v>
      </c>
      <c r="B10" s="57" t="s">
        <v>2</v>
      </c>
      <c r="C10" s="57" t="s">
        <v>1700</v>
      </c>
      <c r="D10" s="57">
        <v>2021</v>
      </c>
      <c r="E10" s="57" t="s">
        <v>1629</v>
      </c>
      <c r="F10" s="57" t="s">
        <v>1630</v>
      </c>
      <c r="G10" s="58">
        <v>8623.8791999999994</v>
      </c>
      <c r="H10" s="57" t="s">
        <v>1731</v>
      </c>
      <c r="I10" s="21">
        <v>4</v>
      </c>
    </row>
    <row r="11" spans="1:9" ht="57" x14ac:dyDescent="0.25">
      <c r="A11" s="57">
        <v>9</v>
      </c>
      <c r="B11" s="57" t="s">
        <v>2</v>
      </c>
      <c r="C11" s="57" t="s">
        <v>1700</v>
      </c>
      <c r="D11" s="57">
        <v>2010</v>
      </c>
      <c r="E11" s="57" t="s">
        <v>1631</v>
      </c>
      <c r="F11" s="57" t="s">
        <v>1632</v>
      </c>
      <c r="G11" s="58">
        <v>6953.9777999999997</v>
      </c>
      <c r="H11" s="57" t="s">
        <v>1074</v>
      </c>
      <c r="I11" s="21">
        <v>5</v>
      </c>
    </row>
    <row r="12" spans="1:9" ht="28.5" x14ac:dyDescent="0.25">
      <c r="A12" s="57">
        <v>10</v>
      </c>
      <c r="B12" s="57" t="s">
        <v>2</v>
      </c>
      <c r="C12" s="57" t="s">
        <v>1700</v>
      </c>
      <c r="D12" s="57">
        <v>2008</v>
      </c>
      <c r="E12" s="57" t="s">
        <v>1633</v>
      </c>
      <c r="F12" s="57" t="s">
        <v>1634</v>
      </c>
      <c r="G12" s="58">
        <v>5020.0104000000001</v>
      </c>
      <c r="H12" s="57" t="s">
        <v>1074</v>
      </c>
      <c r="I12" s="21">
        <v>2</v>
      </c>
    </row>
    <row r="13" spans="1:9" ht="71.25" x14ac:dyDescent="0.25">
      <c r="A13" s="57">
        <v>11</v>
      </c>
      <c r="B13" s="57" t="s">
        <v>2</v>
      </c>
      <c r="C13" s="57" t="s">
        <v>1700</v>
      </c>
      <c r="D13" s="57">
        <v>2008</v>
      </c>
      <c r="E13" s="57" t="s">
        <v>1635</v>
      </c>
      <c r="F13" s="57" t="s">
        <v>1636</v>
      </c>
      <c r="G13" s="58">
        <v>51207.621099999997</v>
      </c>
      <c r="H13" s="57" t="s">
        <v>1074</v>
      </c>
      <c r="I13" s="21">
        <v>2</v>
      </c>
    </row>
    <row r="14" spans="1:9" ht="57" x14ac:dyDescent="0.25">
      <c r="A14" s="57">
        <v>12</v>
      </c>
      <c r="B14" s="57" t="s">
        <v>2</v>
      </c>
      <c r="C14" s="57" t="s">
        <v>1700</v>
      </c>
      <c r="D14" s="57">
        <v>2009</v>
      </c>
      <c r="E14" s="57" t="s">
        <v>1637</v>
      </c>
      <c r="F14" s="57" t="s">
        <v>1638</v>
      </c>
      <c r="G14" s="58">
        <v>11772.899299999999</v>
      </c>
      <c r="H14" s="57" t="s">
        <v>1732</v>
      </c>
      <c r="I14" s="21">
        <v>5</v>
      </c>
    </row>
    <row r="15" spans="1:9" ht="42.75" x14ac:dyDescent="0.25">
      <c r="A15" s="57">
        <v>13</v>
      </c>
      <c r="B15" s="57" t="s">
        <v>2</v>
      </c>
      <c r="C15" s="57" t="s">
        <v>1700</v>
      </c>
      <c r="D15" s="57">
        <v>2009</v>
      </c>
      <c r="E15" s="57" t="s">
        <v>1733</v>
      </c>
      <c r="F15" s="57" t="s">
        <v>1639</v>
      </c>
      <c r="G15" s="58">
        <v>67577.9519</v>
      </c>
      <c r="H15" s="57" t="s">
        <v>1074</v>
      </c>
      <c r="I15" s="21">
        <v>2</v>
      </c>
    </row>
    <row r="16" spans="1:9" ht="28.5" x14ac:dyDescent="0.25">
      <c r="A16" s="57">
        <v>14</v>
      </c>
      <c r="B16" s="57" t="s">
        <v>2</v>
      </c>
      <c r="C16" s="57" t="s">
        <v>1700</v>
      </c>
      <c r="D16" s="57">
        <v>2008</v>
      </c>
      <c r="E16" s="57" t="s">
        <v>1640</v>
      </c>
      <c r="F16" s="57" t="s">
        <v>1641</v>
      </c>
      <c r="G16" s="58">
        <v>13969.1988</v>
      </c>
      <c r="H16" s="57" t="s">
        <v>1074</v>
      </c>
      <c r="I16" s="21">
        <v>2</v>
      </c>
    </row>
    <row r="17" spans="1:9" ht="42.75" x14ac:dyDescent="0.25">
      <c r="A17" s="57">
        <v>15</v>
      </c>
      <c r="B17" s="57" t="s">
        <v>2</v>
      </c>
      <c r="C17" s="57" t="s">
        <v>1700</v>
      </c>
      <c r="D17" s="57">
        <v>2009</v>
      </c>
      <c r="E17" s="57" t="s">
        <v>1642</v>
      </c>
      <c r="F17" s="57" t="s">
        <v>2341</v>
      </c>
      <c r="G17" s="58">
        <v>66256.460999999996</v>
      </c>
      <c r="H17" s="57" t="s">
        <v>1074</v>
      </c>
      <c r="I17" s="21">
        <v>5</v>
      </c>
    </row>
    <row r="18" spans="1:9" ht="85.5" x14ac:dyDescent="0.25">
      <c r="A18" s="57">
        <v>16</v>
      </c>
      <c r="B18" s="57" t="s">
        <v>2</v>
      </c>
      <c r="C18" s="57" t="s">
        <v>1700</v>
      </c>
      <c r="D18" s="57">
        <v>2008</v>
      </c>
      <c r="E18" s="57" t="s">
        <v>1643</v>
      </c>
      <c r="F18" s="57" t="s">
        <v>1644</v>
      </c>
      <c r="G18" s="58">
        <v>30453.769199999999</v>
      </c>
      <c r="H18" s="57" t="s">
        <v>1074</v>
      </c>
      <c r="I18" s="21">
        <v>2</v>
      </c>
    </row>
    <row r="19" spans="1:9" ht="28.5" x14ac:dyDescent="0.25">
      <c r="A19" s="57">
        <v>17</v>
      </c>
      <c r="B19" s="57" t="s">
        <v>2</v>
      </c>
      <c r="C19" s="57" t="s">
        <v>1700</v>
      </c>
      <c r="D19" s="57">
        <v>2009</v>
      </c>
      <c r="E19" s="57" t="s">
        <v>1645</v>
      </c>
      <c r="F19" s="57" t="s">
        <v>1646</v>
      </c>
      <c r="G19" s="58">
        <v>29899.704399999999</v>
      </c>
      <c r="H19" s="57" t="s">
        <v>1074</v>
      </c>
      <c r="I19" s="21">
        <v>2</v>
      </c>
    </row>
    <row r="20" spans="1:9" ht="28.5" x14ac:dyDescent="0.25">
      <c r="A20" s="57">
        <v>18</v>
      </c>
      <c r="B20" s="57" t="s">
        <v>2</v>
      </c>
      <c r="C20" s="57" t="s">
        <v>1700</v>
      </c>
      <c r="D20" s="57">
        <v>2009</v>
      </c>
      <c r="E20" s="57" t="s">
        <v>1647</v>
      </c>
      <c r="F20" s="57" t="s">
        <v>1648</v>
      </c>
      <c r="G20" s="58">
        <v>1971.62</v>
      </c>
      <c r="H20" s="57" t="s">
        <v>1074</v>
      </c>
      <c r="I20" s="21">
        <v>2</v>
      </c>
    </row>
    <row r="21" spans="1:9" ht="71.25" x14ac:dyDescent="0.25">
      <c r="A21" s="57">
        <v>19</v>
      </c>
      <c r="B21" s="57" t="s">
        <v>2</v>
      </c>
      <c r="C21" s="57" t="s">
        <v>1700</v>
      </c>
      <c r="D21" s="57">
        <v>2009</v>
      </c>
      <c r="E21" s="57" t="s">
        <v>1649</v>
      </c>
      <c r="F21" s="57" t="s">
        <v>1650</v>
      </c>
      <c r="G21" s="58">
        <v>27057.448400000001</v>
      </c>
      <c r="H21" s="57" t="s">
        <v>1729</v>
      </c>
      <c r="I21" s="21">
        <v>1</v>
      </c>
    </row>
    <row r="22" spans="1:9" ht="57" x14ac:dyDescent="0.25">
      <c r="A22" s="57">
        <v>20</v>
      </c>
      <c r="B22" s="57" t="s">
        <v>2</v>
      </c>
      <c r="C22" s="57" t="s">
        <v>1700</v>
      </c>
      <c r="D22" s="57">
        <v>2009</v>
      </c>
      <c r="E22" s="57" t="s">
        <v>1651</v>
      </c>
      <c r="F22" s="57" t="s">
        <v>1652</v>
      </c>
      <c r="G22" s="117">
        <v>18246.197</v>
      </c>
      <c r="H22" s="57" t="s">
        <v>1683</v>
      </c>
      <c r="I22" s="21">
        <v>5</v>
      </c>
    </row>
    <row r="23" spans="1:9" ht="28.5" x14ac:dyDescent="0.25">
      <c r="A23" s="57">
        <v>21</v>
      </c>
      <c r="B23" s="57" t="s">
        <v>2</v>
      </c>
      <c r="C23" s="57" t="s">
        <v>1700</v>
      </c>
      <c r="D23" s="57">
        <v>2019</v>
      </c>
      <c r="E23" s="57" t="s">
        <v>1653</v>
      </c>
      <c r="F23" s="57" t="s">
        <v>1654</v>
      </c>
      <c r="G23" s="58">
        <v>6027.0814</v>
      </c>
      <c r="H23" s="57" t="s">
        <v>1074</v>
      </c>
      <c r="I23" s="21">
        <v>5</v>
      </c>
    </row>
    <row r="24" spans="1:9" ht="28.5" x14ac:dyDescent="0.25">
      <c r="A24" s="57">
        <v>22</v>
      </c>
      <c r="B24" s="57" t="s">
        <v>2</v>
      </c>
      <c r="C24" s="57" t="s">
        <v>1700</v>
      </c>
      <c r="D24" s="57">
        <v>2009</v>
      </c>
      <c r="E24" s="57" t="s">
        <v>1655</v>
      </c>
      <c r="F24" s="57" t="s">
        <v>1656</v>
      </c>
      <c r="G24" s="117">
        <v>5065.5199000000002</v>
      </c>
      <c r="H24" s="57" t="s">
        <v>1074</v>
      </c>
      <c r="I24" s="21">
        <v>1</v>
      </c>
    </row>
    <row r="25" spans="1:9" ht="42.75" x14ac:dyDescent="0.25">
      <c r="A25" s="57">
        <v>23</v>
      </c>
      <c r="B25" s="57" t="s">
        <v>2</v>
      </c>
      <c r="C25" s="57" t="s">
        <v>1700</v>
      </c>
      <c r="D25" s="57">
        <v>2018</v>
      </c>
      <c r="E25" s="57" t="s">
        <v>1657</v>
      </c>
      <c r="F25" s="57" t="s">
        <v>1658</v>
      </c>
      <c r="G25" s="117">
        <v>21553.649799999999</v>
      </c>
      <c r="H25" s="57" t="s">
        <v>1074</v>
      </c>
      <c r="I25" s="21">
        <v>2</v>
      </c>
    </row>
    <row r="26" spans="1:9" ht="71.25" x14ac:dyDescent="0.25">
      <c r="A26" s="57">
        <v>24</v>
      </c>
      <c r="B26" s="57" t="s">
        <v>2</v>
      </c>
      <c r="C26" s="57" t="s">
        <v>1700</v>
      </c>
      <c r="D26" s="57">
        <v>2021</v>
      </c>
      <c r="E26" s="57" t="s">
        <v>1659</v>
      </c>
      <c r="F26" s="57" t="s">
        <v>1660</v>
      </c>
      <c r="G26" s="58">
        <v>103484.19439999999</v>
      </c>
      <c r="H26" s="57" t="s">
        <v>1734</v>
      </c>
      <c r="I26" s="21">
        <v>2</v>
      </c>
    </row>
    <row r="27" spans="1:9" ht="28.5" x14ac:dyDescent="0.25">
      <c r="A27" s="57">
        <v>25</v>
      </c>
      <c r="B27" s="57" t="s">
        <v>2</v>
      </c>
      <c r="C27" s="57" t="s">
        <v>1700</v>
      </c>
      <c r="D27" s="57">
        <v>2020</v>
      </c>
      <c r="E27" s="57" t="s">
        <v>1661</v>
      </c>
      <c r="F27" s="57" t="s">
        <v>1662</v>
      </c>
      <c r="G27" s="58">
        <v>38005.4755</v>
      </c>
      <c r="H27" s="57" t="s">
        <v>1735</v>
      </c>
      <c r="I27" s="21">
        <v>2</v>
      </c>
    </row>
    <row r="28" spans="1:9" ht="85.5" x14ac:dyDescent="0.25">
      <c r="A28" s="57">
        <v>26</v>
      </c>
      <c r="B28" s="57" t="s">
        <v>2</v>
      </c>
      <c r="C28" s="57" t="s">
        <v>1700</v>
      </c>
      <c r="D28" s="57">
        <v>2019</v>
      </c>
      <c r="E28" s="57" t="s">
        <v>1663</v>
      </c>
      <c r="F28" s="57" t="s">
        <v>1664</v>
      </c>
      <c r="G28" s="58">
        <v>32528.591499999999</v>
      </c>
      <c r="H28" s="57" t="s">
        <v>1074</v>
      </c>
      <c r="I28" s="21">
        <v>2</v>
      </c>
    </row>
    <row r="29" spans="1:9" ht="57" x14ac:dyDescent="0.25">
      <c r="A29" s="57">
        <v>27</v>
      </c>
      <c r="B29" s="57" t="s">
        <v>2</v>
      </c>
      <c r="C29" s="57" t="s">
        <v>1700</v>
      </c>
      <c r="D29" s="57">
        <v>2021</v>
      </c>
      <c r="E29" s="57" t="s">
        <v>1728</v>
      </c>
      <c r="F29" s="57" t="s">
        <v>1665</v>
      </c>
      <c r="G29" s="58">
        <v>14256.395</v>
      </c>
      <c r="H29" s="57" t="s">
        <v>1731</v>
      </c>
      <c r="I29" s="21">
        <v>1</v>
      </c>
    </row>
    <row r="30" spans="1:9" ht="28.5" x14ac:dyDescent="0.25">
      <c r="A30" s="57">
        <v>28</v>
      </c>
      <c r="B30" s="57" t="s">
        <v>2</v>
      </c>
      <c r="C30" s="57" t="s">
        <v>1700</v>
      </c>
      <c r="D30" s="57">
        <v>2018</v>
      </c>
      <c r="E30" s="57" t="s">
        <v>1666</v>
      </c>
      <c r="F30" s="57" t="s">
        <v>1667</v>
      </c>
      <c r="G30" s="58">
        <v>3091.7332999999999</v>
      </c>
      <c r="H30" s="57" t="s">
        <v>1731</v>
      </c>
      <c r="I30" s="21">
        <v>1</v>
      </c>
    </row>
    <row r="31" spans="1:9" ht="42.75" x14ac:dyDescent="0.25">
      <c r="A31" s="57">
        <v>29</v>
      </c>
      <c r="B31" s="57" t="s">
        <v>2</v>
      </c>
      <c r="C31" s="57" t="s">
        <v>1700</v>
      </c>
      <c r="D31" s="57">
        <v>2019</v>
      </c>
      <c r="E31" s="57" t="s">
        <v>1668</v>
      </c>
      <c r="F31" s="57" t="s">
        <v>1669</v>
      </c>
      <c r="G31" s="58">
        <v>67238.759000000005</v>
      </c>
      <c r="H31" s="57" t="s">
        <v>1736</v>
      </c>
      <c r="I31" s="21">
        <v>5</v>
      </c>
    </row>
    <row r="32" spans="1:9" ht="42.75" x14ac:dyDescent="0.25">
      <c r="A32" s="57">
        <v>30</v>
      </c>
      <c r="B32" s="57" t="s">
        <v>2</v>
      </c>
      <c r="C32" s="57" t="s">
        <v>1700</v>
      </c>
      <c r="D32" s="57">
        <v>2017</v>
      </c>
      <c r="E32" s="57" t="s">
        <v>1670</v>
      </c>
      <c r="F32" s="57" t="s">
        <v>1671</v>
      </c>
      <c r="G32" s="58">
        <v>12622.5864</v>
      </c>
      <c r="H32" s="57" t="s">
        <v>1074</v>
      </c>
      <c r="I32" s="21">
        <v>5</v>
      </c>
    </row>
    <row r="33" spans="1:9" ht="42.75" x14ac:dyDescent="0.25">
      <c r="A33" s="57">
        <v>31</v>
      </c>
      <c r="B33" s="57" t="s">
        <v>2</v>
      </c>
      <c r="C33" s="57" t="s">
        <v>1700</v>
      </c>
      <c r="D33" s="57">
        <v>2021</v>
      </c>
      <c r="E33" s="57" t="s">
        <v>1672</v>
      </c>
      <c r="F33" s="57" t="s">
        <v>1673</v>
      </c>
      <c r="G33" s="58">
        <v>4876.9119000000001</v>
      </c>
      <c r="H33" s="57" t="s">
        <v>1731</v>
      </c>
      <c r="I33" s="21">
        <v>1</v>
      </c>
    </row>
    <row r="34" spans="1:9" ht="99.75" x14ac:dyDescent="0.25">
      <c r="A34" s="57">
        <v>32</v>
      </c>
      <c r="B34" s="57" t="s">
        <v>2</v>
      </c>
      <c r="C34" s="57" t="s">
        <v>1700</v>
      </c>
      <c r="D34" s="57">
        <v>2021</v>
      </c>
      <c r="E34" s="57" t="s">
        <v>1674</v>
      </c>
      <c r="F34" s="57" t="s">
        <v>1675</v>
      </c>
      <c r="G34" s="58">
        <v>44288.259599999998</v>
      </c>
      <c r="H34" s="57" t="s">
        <v>1110</v>
      </c>
      <c r="I34" s="21">
        <v>1</v>
      </c>
    </row>
    <row r="35" spans="1:9" ht="42.75" x14ac:dyDescent="0.25">
      <c r="A35" s="57">
        <v>33</v>
      </c>
      <c r="B35" s="59" t="s">
        <v>2</v>
      </c>
      <c r="C35" s="59" t="s">
        <v>1700</v>
      </c>
      <c r="D35" s="188">
        <v>44909</v>
      </c>
      <c r="E35" s="28" t="s">
        <v>2585</v>
      </c>
      <c r="F35" s="59" t="s">
        <v>1678</v>
      </c>
      <c r="G35" s="61">
        <v>7860.0658999999996</v>
      </c>
      <c r="H35" s="59" t="s">
        <v>1074</v>
      </c>
      <c r="I35" s="21">
        <v>2</v>
      </c>
    </row>
    <row r="36" spans="1:9" ht="28.5" x14ac:dyDescent="0.25">
      <c r="A36" s="57">
        <v>34</v>
      </c>
      <c r="B36" s="59" t="s">
        <v>2</v>
      </c>
      <c r="C36" s="59" t="s">
        <v>385</v>
      </c>
      <c r="D36" s="60"/>
      <c r="E36" s="40"/>
      <c r="F36" s="59" t="s">
        <v>1676</v>
      </c>
      <c r="G36" s="82">
        <v>13999.28</v>
      </c>
      <c r="H36" s="59" t="s">
        <v>1074</v>
      </c>
      <c r="I36" s="21">
        <v>2</v>
      </c>
    </row>
    <row r="37" spans="1:9" ht="28.5" x14ac:dyDescent="0.25">
      <c r="A37" s="57">
        <v>35</v>
      </c>
      <c r="B37" s="59" t="s">
        <v>2</v>
      </c>
      <c r="C37" s="59" t="s">
        <v>385</v>
      </c>
      <c r="D37" s="55"/>
      <c r="E37" s="56"/>
      <c r="F37" s="59" t="s">
        <v>1677</v>
      </c>
      <c r="G37" s="81">
        <v>10659</v>
      </c>
      <c r="H37" s="40" t="s">
        <v>1074</v>
      </c>
      <c r="I37" s="21">
        <v>2</v>
      </c>
    </row>
    <row r="38" spans="1:9" ht="42.75" x14ac:dyDescent="0.25">
      <c r="A38" s="57">
        <v>36</v>
      </c>
      <c r="B38" s="59" t="s">
        <v>2</v>
      </c>
      <c r="C38" s="59" t="s">
        <v>385</v>
      </c>
      <c r="D38" s="55"/>
      <c r="E38" s="56"/>
      <c r="F38" s="40" t="s">
        <v>1679</v>
      </c>
      <c r="G38" s="62">
        <v>6049.9960000000001</v>
      </c>
      <c r="H38" s="59" t="s">
        <v>1680</v>
      </c>
      <c r="I38" s="21">
        <v>5</v>
      </c>
    </row>
    <row r="39" spans="1:9" ht="57" x14ac:dyDescent="0.25">
      <c r="A39" s="57">
        <v>37</v>
      </c>
      <c r="B39" s="59" t="s">
        <v>2</v>
      </c>
      <c r="C39" s="59" t="s">
        <v>385</v>
      </c>
      <c r="D39" s="55"/>
      <c r="E39" s="56"/>
      <c r="F39" s="59" t="s">
        <v>1681</v>
      </c>
      <c r="G39" s="61">
        <v>103484.19439999999</v>
      </c>
      <c r="H39" s="59" t="s">
        <v>1074</v>
      </c>
      <c r="I39" s="21">
        <v>2</v>
      </c>
    </row>
    <row r="40" spans="1:9" ht="57" x14ac:dyDescent="0.25">
      <c r="A40" s="57">
        <v>38</v>
      </c>
      <c r="B40" s="59" t="s">
        <v>2</v>
      </c>
      <c r="C40" s="59" t="s">
        <v>385</v>
      </c>
      <c r="D40" s="55"/>
      <c r="E40" s="56"/>
      <c r="F40" s="40" t="s">
        <v>1682</v>
      </c>
      <c r="G40" s="81">
        <v>52795</v>
      </c>
      <c r="H40" s="40" t="s">
        <v>1683</v>
      </c>
      <c r="I40" s="21">
        <v>5</v>
      </c>
    </row>
    <row r="41" spans="1:9" ht="71.25" x14ac:dyDescent="0.25">
      <c r="A41" s="57">
        <v>39</v>
      </c>
      <c r="B41" s="59" t="s">
        <v>2</v>
      </c>
      <c r="C41" s="59" t="s">
        <v>385</v>
      </c>
      <c r="D41" s="55"/>
      <c r="E41" s="56"/>
      <c r="F41" s="59" t="s">
        <v>1684</v>
      </c>
      <c r="G41" s="62">
        <v>10911.2047</v>
      </c>
      <c r="H41" s="59" t="s">
        <v>1074</v>
      </c>
      <c r="I41" s="21">
        <v>2</v>
      </c>
    </row>
    <row r="42" spans="1:9" ht="57" x14ac:dyDescent="0.25">
      <c r="A42" s="57">
        <v>40</v>
      </c>
      <c r="B42" s="59" t="s">
        <v>2</v>
      </c>
      <c r="C42" s="59" t="s">
        <v>385</v>
      </c>
      <c r="D42" s="63"/>
      <c r="E42" s="56"/>
      <c r="F42" s="59" t="s">
        <v>1685</v>
      </c>
      <c r="G42" s="62">
        <v>5340.0290000000005</v>
      </c>
      <c r="H42" s="59" t="s">
        <v>1074</v>
      </c>
      <c r="I42" s="21">
        <v>2</v>
      </c>
    </row>
    <row r="43" spans="1:9" x14ac:dyDescent="0.25">
      <c r="A43" s="57">
        <v>41</v>
      </c>
      <c r="B43" s="59" t="s">
        <v>2</v>
      </c>
      <c r="C43" s="59" t="s">
        <v>1713</v>
      </c>
      <c r="D43" s="55"/>
      <c r="E43" s="56"/>
      <c r="F43" s="59" t="s">
        <v>1686</v>
      </c>
      <c r="G43" s="99">
        <v>5500</v>
      </c>
      <c r="H43" s="59" t="s">
        <v>1074</v>
      </c>
      <c r="I43" s="21">
        <v>5</v>
      </c>
    </row>
    <row r="44" spans="1:9" x14ac:dyDescent="0.25">
      <c r="A44" s="57">
        <v>42</v>
      </c>
      <c r="B44" s="59" t="s">
        <v>2</v>
      </c>
      <c r="C44" s="59" t="s">
        <v>1713</v>
      </c>
      <c r="D44" s="55"/>
      <c r="E44" s="56"/>
      <c r="F44" s="40" t="s">
        <v>1687</v>
      </c>
      <c r="G44" s="81">
        <v>5500</v>
      </c>
      <c r="H44" s="40" t="s">
        <v>1074</v>
      </c>
      <c r="I44" s="21">
        <v>2</v>
      </c>
    </row>
    <row r="45" spans="1:9" x14ac:dyDescent="0.25">
      <c r="A45" s="57">
        <v>43</v>
      </c>
      <c r="B45" s="59" t="s">
        <v>2</v>
      </c>
      <c r="C45" s="59" t="s">
        <v>1713</v>
      </c>
      <c r="D45" s="55"/>
      <c r="E45" s="56"/>
      <c r="F45" s="40" t="s">
        <v>1688</v>
      </c>
      <c r="G45" s="81">
        <v>7600</v>
      </c>
      <c r="H45" s="40" t="s">
        <v>1074</v>
      </c>
      <c r="I45" s="21">
        <v>2</v>
      </c>
    </row>
    <row r="46" spans="1:9" x14ac:dyDescent="0.25">
      <c r="A46" s="57">
        <v>44</v>
      </c>
      <c r="B46" s="59" t="s">
        <v>2</v>
      </c>
      <c r="C46" s="59" t="s">
        <v>1713</v>
      </c>
      <c r="D46" s="55"/>
      <c r="E46" s="56"/>
      <c r="F46" s="59" t="s">
        <v>1689</v>
      </c>
      <c r="G46" s="99">
        <v>8000</v>
      </c>
      <c r="H46" s="59" t="s">
        <v>1323</v>
      </c>
      <c r="I46" s="21">
        <v>5</v>
      </c>
    </row>
    <row r="47" spans="1:9" ht="28.5" x14ac:dyDescent="0.25">
      <c r="A47" s="57">
        <v>45</v>
      </c>
      <c r="B47" s="59" t="s">
        <v>2</v>
      </c>
      <c r="C47" s="59" t="s">
        <v>1713</v>
      </c>
      <c r="D47" s="55"/>
      <c r="E47" s="56"/>
      <c r="F47" s="59" t="s">
        <v>1690</v>
      </c>
      <c r="G47" s="99">
        <v>7800</v>
      </c>
      <c r="H47" s="59" t="s">
        <v>2068</v>
      </c>
      <c r="I47" s="21">
        <v>1</v>
      </c>
    </row>
    <row r="48" spans="1:9" x14ac:dyDescent="0.25">
      <c r="A48" s="57">
        <v>46</v>
      </c>
      <c r="B48" s="59" t="s">
        <v>2</v>
      </c>
      <c r="C48" s="59" t="s">
        <v>1713</v>
      </c>
      <c r="D48" s="55"/>
      <c r="E48" s="56"/>
      <c r="F48" s="40" t="s">
        <v>1691</v>
      </c>
      <c r="G48" s="99"/>
      <c r="H48" s="40" t="s">
        <v>1060</v>
      </c>
      <c r="I48" s="21">
        <v>1</v>
      </c>
    </row>
    <row r="49" spans="1:9" ht="28.5" x14ac:dyDescent="0.25">
      <c r="A49" s="57">
        <v>47</v>
      </c>
      <c r="B49" s="59" t="s">
        <v>2</v>
      </c>
      <c r="C49" s="59" t="s">
        <v>1713</v>
      </c>
      <c r="D49" s="55"/>
      <c r="E49" s="56"/>
      <c r="F49" s="40" t="s">
        <v>1692</v>
      </c>
      <c r="G49" s="81">
        <v>15789.838100000001</v>
      </c>
      <c r="H49" s="40" t="s">
        <v>1074</v>
      </c>
      <c r="I49" s="21">
        <v>2</v>
      </c>
    </row>
    <row r="50" spans="1:9" ht="28.5" x14ac:dyDescent="0.25">
      <c r="A50" s="57">
        <v>48</v>
      </c>
      <c r="B50" s="59" t="s">
        <v>2</v>
      </c>
      <c r="C50" s="59" t="s">
        <v>1713</v>
      </c>
      <c r="D50" s="55"/>
      <c r="E50" s="56"/>
      <c r="F50" s="59" t="s">
        <v>1693</v>
      </c>
      <c r="G50" s="99">
        <v>2500</v>
      </c>
      <c r="H50" s="59" t="s">
        <v>1074</v>
      </c>
      <c r="I50" s="21">
        <v>5</v>
      </c>
    </row>
    <row r="51" spans="1:9" x14ac:dyDescent="0.25">
      <c r="A51" s="57">
        <v>49</v>
      </c>
      <c r="B51" s="59" t="s">
        <v>2</v>
      </c>
      <c r="C51" s="59" t="s">
        <v>1713</v>
      </c>
      <c r="D51" s="55"/>
      <c r="E51" s="56"/>
      <c r="F51" s="40" t="s">
        <v>1694</v>
      </c>
      <c r="G51" s="99"/>
      <c r="H51" s="59" t="s">
        <v>1074</v>
      </c>
      <c r="I51" s="21">
        <v>2</v>
      </c>
    </row>
    <row r="52" spans="1:9" ht="28.5" x14ac:dyDescent="0.25">
      <c r="A52" s="57">
        <v>50</v>
      </c>
      <c r="B52" s="59" t="s">
        <v>2</v>
      </c>
      <c r="C52" s="59" t="s">
        <v>1713</v>
      </c>
      <c r="D52" s="55"/>
      <c r="E52" s="56"/>
      <c r="F52" s="59" t="s">
        <v>1695</v>
      </c>
      <c r="G52" s="99">
        <v>1000</v>
      </c>
      <c r="H52" s="59" t="s">
        <v>1696</v>
      </c>
      <c r="I52" s="21">
        <v>1</v>
      </c>
    </row>
    <row r="53" spans="1:9" x14ac:dyDescent="0.25">
      <c r="A53" s="57">
        <v>51</v>
      </c>
      <c r="B53" s="59" t="s">
        <v>2</v>
      </c>
      <c r="C53" s="59" t="s">
        <v>1713</v>
      </c>
      <c r="D53" s="55"/>
      <c r="E53" s="56"/>
      <c r="F53" s="59" t="s">
        <v>1697</v>
      </c>
      <c r="G53" s="99">
        <v>2500</v>
      </c>
      <c r="H53" s="59" t="s">
        <v>1074</v>
      </c>
      <c r="I53" s="21">
        <v>2</v>
      </c>
    </row>
    <row r="54" spans="1:9" ht="28.5" x14ac:dyDescent="0.25">
      <c r="A54" s="57">
        <v>52</v>
      </c>
      <c r="B54" s="59" t="s">
        <v>2</v>
      </c>
      <c r="C54" s="59" t="s">
        <v>1713</v>
      </c>
      <c r="D54" s="55"/>
      <c r="E54" s="56"/>
      <c r="F54" s="59" t="s">
        <v>1698</v>
      </c>
      <c r="G54" s="99">
        <v>35755</v>
      </c>
      <c r="H54" s="59" t="s">
        <v>1074</v>
      </c>
      <c r="I54" s="21">
        <v>2</v>
      </c>
    </row>
    <row r="55" spans="1:9" x14ac:dyDescent="0.25">
      <c r="A55" s="57">
        <v>53</v>
      </c>
      <c r="B55" s="59" t="s">
        <v>2</v>
      </c>
      <c r="C55" s="59" t="s">
        <v>1713</v>
      </c>
      <c r="D55" s="55"/>
      <c r="E55" s="56"/>
      <c r="F55" s="59" t="s">
        <v>1699</v>
      </c>
      <c r="G55" s="99">
        <v>2000</v>
      </c>
      <c r="H55" s="59" t="s">
        <v>1074</v>
      </c>
      <c r="I55" s="21">
        <v>2</v>
      </c>
    </row>
    <row r="57" spans="1:9" ht="28.5" x14ac:dyDescent="0.25">
      <c r="B57" s="89"/>
      <c r="C57" s="89" t="s">
        <v>1777</v>
      </c>
      <c r="D57" s="88" t="s">
        <v>1778</v>
      </c>
      <c r="E57" s="88" t="s">
        <v>1779</v>
      </c>
      <c r="F57" s="95" t="s">
        <v>1784</v>
      </c>
      <c r="G57" s="70"/>
    </row>
    <row r="58" spans="1:9" x14ac:dyDescent="0.25">
      <c r="B58" s="89" t="s">
        <v>2</v>
      </c>
      <c r="C58" s="90">
        <f>COUNT(A3:A55)</f>
        <v>53</v>
      </c>
      <c r="D58" s="91">
        <f>SUM(G3:G55)</f>
        <v>1158565.3073</v>
      </c>
      <c r="E58" s="91" t="s">
        <v>1741</v>
      </c>
      <c r="F58" s="71"/>
    </row>
    <row r="59" spans="1:9" x14ac:dyDescent="0.25">
      <c r="B59" s="89" t="s">
        <v>64</v>
      </c>
      <c r="C59" s="90" t="s">
        <v>1741</v>
      </c>
      <c r="D59" s="91" t="s">
        <v>1741</v>
      </c>
      <c r="E59" s="87" t="s">
        <v>1741</v>
      </c>
      <c r="F59" s="17"/>
    </row>
    <row r="60" spans="1:9" x14ac:dyDescent="0.25">
      <c r="B60" s="89" t="s">
        <v>1774</v>
      </c>
      <c r="C60" s="93">
        <f>SUM(C58:C59)</f>
        <v>53</v>
      </c>
      <c r="D60" s="94">
        <f>SUM(D58:D59)</f>
        <v>1158565.3073</v>
      </c>
      <c r="E60" s="94" t="s">
        <v>1741</v>
      </c>
      <c r="F60" s="17"/>
    </row>
    <row r="61" spans="1:9" x14ac:dyDescent="0.25">
      <c r="B61" s="241" t="s">
        <v>1776</v>
      </c>
      <c r="C61" s="241"/>
      <c r="D61" s="241" t="str">
        <f>CONCATENATE(TEXT(SUM(D60:E60),"#,##0.0000")," Hectares")</f>
        <v>1,158,565.3073 Hectares</v>
      </c>
      <c r="E61" s="241"/>
      <c r="F61" s="17"/>
    </row>
    <row r="63" spans="1:9" x14ac:dyDescent="0.25">
      <c r="B63" s="189" t="s">
        <v>2547</v>
      </c>
      <c r="C63" s="189" t="s">
        <v>2548</v>
      </c>
      <c r="D63" s="169" t="s">
        <v>2549</v>
      </c>
    </row>
    <row r="64" spans="1:9" ht="28.5" x14ac:dyDescent="0.25">
      <c r="B64" s="172" t="s">
        <v>2556</v>
      </c>
      <c r="C64" s="168">
        <f>COUNTIF(I3:I55,1)</f>
        <v>11</v>
      </c>
      <c r="D64" s="33">
        <f>SUMIF(I3:I55,1,G3:G55)</f>
        <v>144350.92199999999</v>
      </c>
    </row>
    <row r="65" spans="2:4" ht="28.5" x14ac:dyDescent="0.25">
      <c r="B65" s="172" t="s">
        <v>2557</v>
      </c>
      <c r="C65" s="168">
        <f>COUNTIF(I3:I55,2)</f>
        <v>27</v>
      </c>
      <c r="D65" s="33">
        <f>SUMIF(I3:I55,2,G3:G55)</f>
        <v>680945.89720000012</v>
      </c>
    </row>
    <row r="66" spans="2:4" ht="28.5" x14ac:dyDescent="0.25">
      <c r="B66" s="172" t="s">
        <v>2558</v>
      </c>
      <c r="C66" s="168">
        <f>COUNTIF(I3:I55,3)</f>
        <v>0</v>
      </c>
      <c r="D66" s="168">
        <f>SUMIF(I3:I55,3,G3:G55)</f>
        <v>0</v>
      </c>
    </row>
    <row r="67" spans="2:4" ht="28.5" x14ac:dyDescent="0.25">
      <c r="B67" s="172" t="s">
        <v>2559</v>
      </c>
      <c r="C67" s="168">
        <f>COUNTIF(I3:I55,4)</f>
        <v>1</v>
      </c>
      <c r="D67" s="33">
        <f>SUMIF(I3:I55,4,G3:G55)</f>
        <v>8623.8791999999994</v>
      </c>
    </row>
    <row r="68" spans="2:4" ht="28.5" x14ac:dyDescent="0.25">
      <c r="B68" s="172" t="s">
        <v>2560</v>
      </c>
      <c r="C68" s="168">
        <f>COUNTIF(I3:I55,5)</f>
        <v>14</v>
      </c>
      <c r="D68" s="33">
        <f>SUMIF(I3:I55,5,G3:G55)</f>
        <v>324644.60889999999</v>
      </c>
    </row>
    <row r="69" spans="2:4" x14ac:dyDescent="0.25">
      <c r="B69" s="172" t="s">
        <v>1774</v>
      </c>
      <c r="C69" s="171">
        <f>SUM(C64:C68)</f>
        <v>53</v>
      </c>
      <c r="D69" s="172">
        <f>SUM(D64:D68)</f>
        <v>1158565.3073</v>
      </c>
    </row>
  </sheetData>
  <mergeCells count="3">
    <mergeCell ref="B61:C61"/>
    <mergeCell ref="D61:E61"/>
    <mergeCell ref="A1:I1"/>
  </mergeCells>
  <dataValidations count="2">
    <dataValidation type="list" allowBlank="1" showInputMessage="1" showErrorMessage="1" prompt="Click and enter a value from the list of items" sqref="B3:B55">
      <formula1>"CADT,CALT"</formula1>
    </dataValidation>
    <dataValidation type="list" allowBlank="1" showInputMessage="1" showErrorMessage="1" prompt="Click and enter a value from the list of items" sqref="C3:C55">
      <formula1>"APPROVED &amp; REGISTERED,APPROVED &amp; UNREGISTERED,ON PROCESS,FOR PROCESSING (w/app),FOR PROCESSING (w/out app)"</formula1>
    </dataValidation>
  </dataValidations>
  <pageMargins left="0.23622047244094491" right="0.23622047244094491" top="0.39370078740157483" bottom="0.23622047244094491" header="0" footer="0"/>
  <pageSetup paperSize="14" scale="6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12</vt:i4>
      </vt:variant>
    </vt:vector>
  </HeadingPairs>
  <TitlesOfParts>
    <vt:vector size="26" baseType="lpstr">
      <vt:lpstr>CAR</vt:lpstr>
      <vt:lpstr>REGION 1</vt:lpstr>
      <vt:lpstr>REGION 2</vt:lpstr>
      <vt:lpstr>REGION 3</vt:lpstr>
      <vt:lpstr>REGION 4A</vt:lpstr>
      <vt:lpstr>REGION 4B</vt:lpstr>
      <vt:lpstr>REGION 5</vt:lpstr>
      <vt:lpstr>REGION 6</vt:lpstr>
      <vt:lpstr>REGION 7</vt:lpstr>
      <vt:lpstr>REGION 9</vt:lpstr>
      <vt:lpstr>REGION 10</vt:lpstr>
      <vt:lpstr>REGION 11</vt:lpstr>
      <vt:lpstr>REGION 12</vt:lpstr>
      <vt:lpstr>REGION 13</vt:lpstr>
      <vt:lpstr>CAR!Print_Titles</vt:lpstr>
      <vt:lpstr>'REGION 1'!Print_Titles</vt:lpstr>
      <vt:lpstr>'REGION 10'!Print_Titles</vt:lpstr>
      <vt:lpstr>'REGION 11'!Print_Titles</vt:lpstr>
      <vt:lpstr>'REGION 12'!Print_Titles</vt:lpstr>
      <vt:lpstr>'REGION 13'!Print_Titles</vt:lpstr>
      <vt:lpstr>'REGION 2'!Print_Titles</vt:lpstr>
      <vt:lpstr>'REGION 3'!Print_Titles</vt:lpstr>
      <vt:lpstr>'REGION 4B'!Print_Titles</vt:lpstr>
      <vt:lpstr>'REGION 5'!Print_Titles</vt:lpstr>
      <vt:lpstr>'REGION 6'!Print_Titles</vt:lpstr>
      <vt:lpstr>'REGION 9'!Print_Titles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acer25</dc:creator>
  <cp:lastModifiedBy>acer25</cp:lastModifiedBy>
  <cp:lastPrinted>2022-12-28T02:06:22Z</cp:lastPrinted>
  <dcterms:created xsi:type="dcterms:W3CDTF">2022-12-28T02:15:37Z</dcterms:created>
  <dcterms:modified xsi:type="dcterms:W3CDTF">2022-12-28T11:40:54Z</dcterms:modified>
</cp:coreProperties>
</file>